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E:\vince\lca\advanced_science-math_outreach\habitability_of_planet\"/>
    </mc:Choice>
  </mc:AlternateContent>
  <xr:revisionPtr revIDLastSave="0" documentId="13_ncr:1_{E8C62860-D39C-4F53-9950-25864CA87EF0}" xr6:coauthVersionLast="45" xr6:coauthVersionMax="45" xr10:uidLastSave="{00000000-0000-0000-0000-000000000000}"/>
  <bookViews>
    <workbookView xWindow="390" yWindow="390" windowWidth="20010" windowHeight="10920" xr2:uid="{00000000-000D-0000-FFFF-FFFF00000000}"/>
  </bookViews>
  <sheets>
    <sheet name="Sheet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54" i="1" l="1"/>
  <c r="C254" i="1"/>
  <c r="G242" i="1"/>
  <c r="C242" i="1"/>
  <c r="G248" i="1"/>
  <c r="E248" i="1"/>
  <c r="E247" i="1"/>
  <c r="G262" i="1"/>
  <c r="E262" i="1"/>
  <c r="C262" i="1"/>
  <c r="G260" i="1"/>
  <c r="E260" i="1"/>
  <c r="C260" i="1"/>
  <c r="G259" i="1"/>
  <c r="E259" i="1"/>
  <c r="C259" i="1"/>
  <c r="G258" i="1"/>
  <c r="G256" i="1"/>
  <c r="E258" i="1"/>
  <c r="E256" i="1"/>
  <c r="C257" i="1"/>
  <c r="C256" i="1"/>
  <c r="C252" i="1"/>
  <c r="C246" i="1"/>
  <c r="C240" i="1"/>
  <c r="G253" i="1"/>
  <c r="G247" i="1"/>
  <c r="G241" i="1"/>
  <c r="E253" i="1"/>
  <c r="E241" i="1"/>
  <c r="G250" i="1"/>
  <c r="G251" i="1"/>
  <c r="G244" i="1"/>
  <c r="G245" i="1"/>
  <c r="G238" i="1"/>
  <c r="G239" i="1"/>
  <c r="E250" i="1"/>
  <c r="E251" i="1"/>
  <c r="E244" i="1"/>
  <c r="E245" i="1"/>
  <c r="E238" i="1"/>
  <c r="E239" i="1"/>
  <c r="C251" i="1"/>
  <c r="C250" i="1"/>
  <c r="B234" i="1"/>
  <c r="B236" i="1"/>
  <c r="B235" i="1"/>
  <c r="B231" i="1"/>
  <c r="B232" i="1"/>
  <c r="A220" i="1"/>
  <c r="B220" i="1"/>
  <c r="B11" i="1"/>
  <c r="C220" i="1"/>
  <c r="A221" i="1"/>
  <c r="B221" i="1"/>
  <c r="C221" i="1"/>
  <c r="A222" i="1"/>
  <c r="B222" i="1"/>
  <c r="C222" i="1"/>
  <c r="A223" i="1"/>
  <c r="B223" i="1"/>
  <c r="C223" i="1"/>
  <c r="C238" i="1"/>
  <c r="C239" i="1"/>
  <c r="A224" i="1"/>
  <c r="B224" i="1"/>
  <c r="C224" i="1"/>
  <c r="A225" i="1"/>
  <c r="B225" i="1"/>
  <c r="C225" i="1"/>
  <c r="A226" i="1"/>
  <c r="B226" i="1"/>
  <c r="C226" i="1"/>
  <c r="C244" i="1"/>
  <c r="C245" i="1"/>
  <c r="A227" i="1"/>
  <c r="A228" i="1"/>
  <c r="A229" i="1"/>
  <c r="B229" i="1"/>
  <c r="B15" i="1"/>
  <c r="G229" i="1"/>
  <c r="B13" i="1"/>
  <c r="E229" i="1"/>
  <c r="B228" i="1"/>
  <c r="G228" i="1"/>
  <c r="E228" i="1"/>
  <c r="B227" i="1"/>
  <c r="G227" i="1"/>
  <c r="E227" i="1"/>
  <c r="G226" i="1"/>
  <c r="E226" i="1"/>
  <c r="G225" i="1"/>
  <c r="E225" i="1"/>
  <c r="G224" i="1"/>
  <c r="E224" i="1"/>
  <c r="G223" i="1"/>
  <c r="E223" i="1"/>
  <c r="G222" i="1"/>
  <c r="E222" i="1"/>
  <c r="G221" i="1"/>
  <c r="E221" i="1"/>
  <c r="G220" i="1"/>
  <c r="E220" i="1"/>
  <c r="C229" i="1"/>
  <c r="C228" i="1"/>
  <c r="C227" i="1"/>
  <c r="B7" i="1"/>
  <c r="A21" i="1"/>
  <c r="A22" i="1"/>
  <c r="A23" i="1"/>
  <c r="A24" i="1"/>
  <c r="A25" i="1"/>
  <c r="A26" i="1"/>
  <c r="A27" i="1"/>
  <c r="A28" i="1"/>
  <c r="A29" i="1"/>
  <c r="A30" i="1"/>
  <c r="B30" i="1"/>
  <c r="C30" i="1"/>
  <c r="I229" i="1"/>
  <c r="I228" i="1"/>
  <c r="I227" i="1"/>
  <c r="I226" i="1"/>
  <c r="I225" i="1"/>
  <c r="I224" i="1"/>
  <c r="I223" i="1"/>
  <c r="I222" i="1"/>
  <c r="I221" i="1"/>
  <c r="I220" i="1"/>
  <c r="B25" i="1"/>
  <c r="G25" i="1"/>
  <c r="B26" i="1"/>
  <c r="G26" i="1"/>
  <c r="B27" i="1"/>
  <c r="G27" i="1"/>
  <c r="B28" i="1"/>
  <c r="G28" i="1"/>
  <c r="B29" i="1"/>
  <c r="G29" i="1"/>
  <c r="G214" i="1"/>
  <c r="B21" i="1"/>
  <c r="G21" i="1"/>
  <c r="B22" i="1"/>
  <c r="G22" i="1"/>
  <c r="B23" i="1"/>
  <c r="G23" i="1"/>
  <c r="B24" i="1"/>
  <c r="G24" i="1"/>
  <c r="G30" i="1"/>
  <c r="A31" i="1"/>
  <c r="B31" i="1"/>
  <c r="G31" i="1"/>
  <c r="A32" i="1"/>
  <c r="B32" i="1"/>
  <c r="G32" i="1"/>
  <c r="A33" i="1"/>
  <c r="B33" i="1"/>
  <c r="G33" i="1"/>
  <c r="A34" i="1"/>
  <c r="B34" i="1"/>
  <c r="G34" i="1"/>
  <c r="A35" i="1"/>
  <c r="B35" i="1"/>
  <c r="G35" i="1"/>
  <c r="A36" i="1"/>
  <c r="B36" i="1"/>
  <c r="G36" i="1"/>
  <c r="A37" i="1"/>
  <c r="B37" i="1"/>
  <c r="G37" i="1"/>
  <c r="A38" i="1"/>
  <c r="B38" i="1"/>
  <c r="G38" i="1"/>
  <c r="A39" i="1"/>
  <c r="B39" i="1"/>
  <c r="G39" i="1"/>
  <c r="A40" i="1"/>
  <c r="B40" i="1"/>
  <c r="G40" i="1"/>
  <c r="A41" i="1"/>
  <c r="B41" i="1"/>
  <c r="G41" i="1"/>
  <c r="A42" i="1"/>
  <c r="B42" i="1"/>
  <c r="G42" i="1"/>
  <c r="A43" i="1"/>
  <c r="B43" i="1"/>
  <c r="G43" i="1"/>
  <c r="A44" i="1"/>
  <c r="B44" i="1"/>
  <c r="G44" i="1"/>
  <c r="A45" i="1"/>
  <c r="B45" i="1"/>
  <c r="G45" i="1"/>
  <c r="A46" i="1"/>
  <c r="B46" i="1"/>
  <c r="G46" i="1"/>
  <c r="A47" i="1"/>
  <c r="B47" i="1"/>
  <c r="G47" i="1"/>
  <c r="A48" i="1"/>
  <c r="B48" i="1"/>
  <c r="G48" i="1"/>
  <c r="A49" i="1"/>
  <c r="B49" i="1"/>
  <c r="G49" i="1"/>
  <c r="A50" i="1"/>
  <c r="B50" i="1"/>
  <c r="G50" i="1"/>
  <c r="A51" i="1"/>
  <c r="B51" i="1"/>
  <c r="G51" i="1"/>
  <c r="A52" i="1"/>
  <c r="B52" i="1"/>
  <c r="G52" i="1"/>
  <c r="A53" i="1"/>
  <c r="B53" i="1"/>
  <c r="G53" i="1"/>
  <c r="A54" i="1"/>
  <c r="B54" i="1"/>
  <c r="G54" i="1"/>
  <c r="A55" i="1"/>
  <c r="B55" i="1"/>
  <c r="G55" i="1"/>
  <c r="A56" i="1"/>
  <c r="B56" i="1"/>
  <c r="G56" i="1"/>
  <c r="A57" i="1"/>
  <c r="B57" i="1"/>
  <c r="G57" i="1"/>
  <c r="A58" i="1"/>
  <c r="B58" i="1"/>
  <c r="G58" i="1"/>
  <c r="A59" i="1"/>
  <c r="B59" i="1"/>
  <c r="G59" i="1"/>
  <c r="A60" i="1"/>
  <c r="B60" i="1"/>
  <c r="G60" i="1"/>
  <c r="A61" i="1"/>
  <c r="B61" i="1"/>
  <c r="G61" i="1"/>
  <c r="A62" i="1"/>
  <c r="B62" i="1"/>
  <c r="G62" i="1"/>
  <c r="A63" i="1"/>
  <c r="B63" i="1"/>
  <c r="G63" i="1"/>
  <c r="A64" i="1"/>
  <c r="B64" i="1"/>
  <c r="G64" i="1"/>
  <c r="A65" i="1"/>
  <c r="B65" i="1"/>
  <c r="G65" i="1"/>
  <c r="A66" i="1"/>
  <c r="B66" i="1"/>
  <c r="G66" i="1"/>
  <c r="A67" i="1"/>
  <c r="B67" i="1"/>
  <c r="G67" i="1"/>
  <c r="A68" i="1"/>
  <c r="B68" i="1"/>
  <c r="G68" i="1"/>
  <c r="A69" i="1"/>
  <c r="B69" i="1"/>
  <c r="G69" i="1"/>
  <c r="A70" i="1"/>
  <c r="B70" i="1"/>
  <c r="G70" i="1"/>
  <c r="A71" i="1"/>
  <c r="B71" i="1"/>
  <c r="G71" i="1"/>
  <c r="A72" i="1"/>
  <c r="B72" i="1"/>
  <c r="G72" i="1"/>
  <c r="A73" i="1"/>
  <c r="B73" i="1"/>
  <c r="G73" i="1"/>
  <c r="A74" i="1"/>
  <c r="B74" i="1"/>
  <c r="G74" i="1"/>
  <c r="A75" i="1"/>
  <c r="B75" i="1"/>
  <c r="G75" i="1"/>
  <c r="A76" i="1"/>
  <c r="B76" i="1"/>
  <c r="G76" i="1"/>
  <c r="A77" i="1"/>
  <c r="B77" i="1"/>
  <c r="G77" i="1"/>
  <c r="A78" i="1"/>
  <c r="B78" i="1"/>
  <c r="G78" i="1"/>
  <c r="A79" i="1"/>
  <c r="B79" i="1"/>
  <c r="G79" i="1"/>
  <c r="A80" i="1"/>
  <c r="B80" i="1"/>
  <c r="G80" i="1"/>
  <c r="A81" i="1"/>
  <c r="B81" i="1"/>
  <c r="G81" i="1"/>
  <c r="A82" i="1"/>
  <c r="B82" i="1"/>
  <c r="G82" i="1"/>
  <c r="A83" i="1"/>
  <c r="B83" i="1"/>
  <c r="G83" i="1"/>
  <c r="A84" i="1"/>
  <c r="B84" i="1"/>
  <c r="G84" i="1"/>
  <c r="A85" i="1"/>
  <c r="B85" i="1"/>
  <c r="G85" i="1"/>
  <c r="A86" i="1"/>
  <c r="B86" i="1"/>
  <c r="G86" i="1"/>
  <c r="A87" i="1"/>
  <c r="B87" i="1"/>
  <c r="G87" i="1"/>
  <c r="A88" i="1"/>
  <c r="B88" i="1"/>
  <c r="G88" i="1"/>
  <c r="A89" i="1"/>
  <c r="B89" i="1"/>
  <c r="G89" i="1"/>
  <c r="A90" i="1"/>
  <c r="B90" i="1"/>
  <c r="G90" i="1"/>
  <c r="A91" i="1"/>
  <c r="B91" i="1"/>
  <c r="G91" i="1"/>
  <c r="A92" i="1"/>
  <c r="B92" i="1"/>
  <c r="G92" i="1"/>
  <c r="A93" i="1"/>
  <c r="B93" i="1"/>
  <c r="G93" i="1"/>
  <c r="A94" i="1"/>
  <c r="B94" i="1"/>
  <c r="G94" i="1"/>
  <c r="A95" i="1"/>
  <c r="B95" i="1"/>
  <c r="G95" i="1"/>
  <c r="A96" i="1"/>
  <c r="B96" i="1"/>
  <c r="G96" i="1"/>
  <c r="A97" i="1"/>
  <c r="B97" i="1"/>
  <c r="G97" i="1"/>
  <c r="A98" i="1"/>
  <c r="B98" i="1"/>
  <c r="G98" i="1"/>
  <c r="A99" i="1"/>
  <c r="B99" i="1"/>
  <c r="G99" i="1"/>
  <c r="A100" i="1"/>
  <c r="B100" i="1"/>
  <c r="G100" i="1"/>
  <c r="A101" i="1"/>
  <c r="B101" i="1"/>
  <c r="G101" i="1"/>
  <c r="A102" i="1"/>
  <c r="B102" i="1"/>
  <c r="G102" i="1"/>
  <c r="A103" i="1"/>
  <c r="B103" i="1"/>
  <c r="G103" i="1"/>
  <c r="A104" i="1"/>
  <c r="B104" i="1"/>
  <c r="G104" i="1"/>
  <c r="A105" i="1"/>
  <c r="B105" i="1"/>
  <c r="G105" i="1"/>
  <c r="A106" i="1"/>
  <c r="B106" i="1"/>
  <c r="G106" i="1"/>
  <c r="A107" i="1"/>
  <c r="B107" i="1"/>
  <c r="G107" i="1"/>
  <c r="A108" i="1"/>
  <c r="B108" i="1"/>
  <c r="G108" i="1"/>
  <c r="A109" i="1"/>
  <c r="B109" i="1"/>
  <c r="G109" i="1"/>
  <c r="A110" i="1"/>
  <c r="B110" i="1"/>
  <c r="G110" i="1"/>
  <c r="A111" i="1"/>
  <c r="B111" i="1"/>
  <c r="G111" i="1"/>
  <c r="A112" i="1"/>
  <c r="B112" i="1"/>
  <c r="G112" i="1"/>
  <c r="A113" i="1"/>
  <c r="B113" i="1"/>
  <c r="G113" i="1"/>
  <c r="A114" i="1"/>
  <c r="B114" i="1"/>
  <c r="G114" i="1"/>
  <c r="A115" i="1"/>
  <c r="B115" i="1"/>
  <c r="G115" i="1"/>
  <c r="A116" i="1"/>
  <c r="B116" i="1"/>
  <c r="G116" i="1"/>
  <c r="A117" i="1"/>
  <c r="B117" i="1"/>
  <c r="G117" i="1"/>
  <c r="A118" i="1"/>
  <c r="B118" i="1"/>
  <c r="G118" i="1"/>
  <c r="A119" i="1"/>
  <c r="B119" i="1"/>
  <c r="G119" i="1"/>
  <c r="A120" i="1"/>
  <c r="B120" i="1"/>
  <c r="G120" i="1"/>
  <c r="A121" i="1"/>
  <c r="B121" i="1"/>
  <c r="G121" i="1"/>
  <c r="A122" i="1"/>
  <c r="B122" i="1"/>
  <c r="G122" i="1"/>
  <c r="A123" i="1"/>
  <c r="B123" i="1"/>
  <c r="G123" i="1"/>
  <c r="A124" i="1"/>
  <c r="B124" i="1"/>
  <c r="G124" i="1"/>
  <c r="A125" i="1"/>
  <c r="B125" i="1"/>
  <c r="G125" i="1"/>
  <c r="A126" i="1"/>
  <c r="B126" i="1"/>
  <c r="G126" i="1"/>
  <c r="A127" i="1"/>
  <c r="B127" i="1"/>
  <c r="G127" i="1"/>
  <c r="A128" i="1"/>
  <c r="B128" i="1"/>
  <c r="G128" i="1"/>
  <c r="A129" i="1"/>
  <c r="B129" i="1"/>
  <c r="G129" i="1"/>
  <c r="A130" i="1"/>
  <c r="B130" i="1"/>
  <c r="G130" i="1"/>
  <c r="A131" i="1"/>
  <c r="B131" i="1"/>
  <c r="G131" i="1"/>
  <c r="A132" i="1"/>
  <c r="B132" i="1"/>
  <c r="G132" i="1"/>
  <c r="A133" i="1"/>
  <c r="B133" i="1"/>
  <c r="G133" i="1"/>
  <c r="A134" i="1"/>
  <c r="B134" i="1"/>
  <c r="G134" i="1"/>
  <c r="A135" i="1"/>
  <c r="B135" i="1"/>
  <c r="G135" i="1"/>
  <c r="A136" i="1"/>
  <c r="B136" i="1"/>
  <c r="G136" i="1"/>
  <c r="A137" i="1"/>
  <c r="B137" i="1"/>
  <c r="G137" i="1"/>
  <c r="A138" i="1"/>
  <c r="B138" i="1"/>
  <c r="G138" i="1"/>
  <c r="A139" i="1"/>
  <c r="B139" i="1"/>
  <c r="G139" i="1"/>
  <c r="A140" i="1"/>
  <c r="B140" i="1"/>
  <c r="G140" i="1"/>
  <c r="A141" i="1"/>
  <c r="B141" i="1"/>
  <c r="G141" i="1"/>
  <c r="A142" i="1"/>
  <c r="B142" i="1"/>
  <c r="G142" i="1"/>
  <c r="A143" i="1"/>
  <c r="B143" i="1"/>
  <c r="G143" i="1"/>
  <c r="A144" i="1"/>
  <c r="B144" i="1"/>
  <c r="G144" i="1"/>
  <c r="A145" i="1"/>
  <c r="B145" i="1"/>
  <c r="G145" i="1"/>
  <c r="A146" i="1"/>
  <c r="B146" i="1"/>
  <c r="G146" i="1"/>
  <c r="A147" i="1"/>
  <c r="B147" i="1"/>
  <c r="G147" i="1"/>
  <c r="A148" i="1"/>
  <c r="B148" i="1"/>
  <c r="G148" i="1"/>
  <c r="A149" i="1"/>
  <c r="B149" i="1"/>
  <c r="G149" i="1"/>
  <c r="A150" i="1"/>
  <c r="B150" i="1"/>
  <c r="G150" i="1"/>
  <c r="A151" i="1"/>
  <c r="B151" i="1"/>
  <c r="G151" i="1"/>
  <c r="A152" i="1"/>
  <c r="B152" i="1"/>
  <c r="G152" i="1"/>
  <c r="A153" i="1"/>
  <c r="B153" i="1"/>
  <c r="G153" i="1"/>
  <c r="A154" i="1"/>
  <c r="B154" i="1"/>
  <c r="G154" i="1"/>
  <c r="A155" i="1"/>
  <c r="B155" i="1"/>
  <c r="G155" i="1"/>
  <c r="A156" i="1"/>
  <c r="B156" i="1"/>
  <c r="G156" i="1"/>
  <c r="A157" i="1"/>
  <c r="B157" i="1"/>
  <c r="G157" i="1"/>
  <c r="A158" i="1"/>
  <c r="B158" i="1"/>
  <c r="G158" i="1"/>
  <c r="A159" i="1"/>
  <c r="B159" i="1"/>
  <c r="G159" i="1"/>
  <c r="A160" i="1"/>
  <c r="B160" i="1"/>
  <c r="G160" i="1"/>
  <c r="A161" i="1"/>
  <c r="B161" i="1"/>
  <c r="G161" i="1"/>
  <c r="A162" i="1"/>
  <c r="B162" i="1"/>
  <c r="G162" i="1"/>
  <c r="A163" i="1"/>
  <c r="B163" i="1"/>
  <c r="G163" i="1"/>
  <c r="A164" i="1"/>
  <c r="B164" i="1"/>
  <c r="G164" i="1"/>
  <c r="A165" i="1"/>
  <c r="B165" i="1"/>
  <c r="G165" i="1"/>
  <c r="A166" i="1"/>
  <c r="B166" i="1"/>
  <c r="G166" i="1"/>
  <c r="A167" i="1"/>
  <c r="B167" i="1"/>
  <c r="G167" i="1"/>
  <c r="A168" i="1"/>
  <c r="B168" i="1"/>
  <c r="G168" i="1"/>
  <c r="A169" i="1"/>
  <c r="B169" i="1"/>
  <c r="G169" i="1"/>
  <c r="A170" i="1"/>
  <c r="B170" i="1"/>
  <c r="G170" i="1"/>
  <c r="A171" i="1"/>
  <c r="B171" i="1"/>
  <c r="G171" i="1"/>
  <c r="A172" i="1"/>
  <c r="B172" i="1"/>
  <c r="G172" i="1"/>
  <c r="A173" i="1"/>
  <c r="B173" i="1"/>
  <c r="G173" i="1"/>
  <c r="A174" i="1"/>
  <c r="B174" i="1"/>
  <c r="G174" i="1"/>
  <c r="A175" i="1"/>
  <c r="B175" i="1"/>
  <c r="G175" i="1"/>
  <c r="A176" i="1"/>
  <c r="B176" i="1"/>
  <c r="G176" i="1"/>
  <c r="A177" i="1"/>
  <c r="B177" i="1"/>
  <c r="G177" i="1"/>
  <c r="A178" i="1"/>
  <c r="B178" i="1"/>
  <c r="G178" i="1"/>
  <c r="A179" i="1"/>
  <c r="B179" i="1"/>
  <c r="G179" i="1"/>
  <c r="A180" i="1"/>
  <c r="B180" i="1"/>
  <c r="G180" i="1"/>
  <c r="A181" i="1"/>
  <c r="B181" i="1"/>
  <c r="G181" i="1"/>
  <c r="A182" i="1"/>
  <c r="B182" i="1"/>
  <c r="G182" i="1"/>
  <c r="A183" i="1"/>
  <c r="B183" i="1"/>
  <c r="G183" i="1"/>
  <c r="A184" i="1"/>
  <c r="B184" i="1"/>
  <c r="G184" i="1"/>
  <c r="A185" i="1"/>
  <c r="B185" i="1"/>
  <c r="G185" i="1"/>
  <c r="A186" i="1"/>
  <c r="B186" i="1"/>
  <c r="G186" i="1"/>
  <c r="A187" i="1"/>
  <c r="B187" i="1"/>
  <c r="G187" i="1"/>
  <c r="A188" i="1"/>
  <c r="B188" i="1"/>
  <c r="G188" i="1"/>
  <c r="A189" i="1"/>
  <c r="B189" i="1"/>
  <c r="G189" i="1"/>
  <c r="A190" i="1"/>
  <c r="B190" i="1"/>
  <c r="G190" i="1"/>
  <c r="A191" i="1"/>
  <c r="B191" i="1"/>
  <c r="G191" i="1"/>
  <c r="A192" i="1"/>
  <c r="B192" i="1"/>
  <c r="G192" i="1"/>
  <c r="A193" i="1"/>
  <c r="B193" i="1"/>
  <c r="G193" i="1"/>
  <c r="A194" i="1"/>
  <c r="B194" i="1"/>
  <c r="G194" i="1"/>
  <c r="A195" i="1"/>
  <c r="B195" i="1"/>
  <c r="G195" i="1"/>
  <c r="A196" i="1"/>
  <c r="B196" i="1"/>
  <c r="G196" i="1"/>
  <c r="A197" i="1"/>
  <c r="B197" i="1"/>
  <c r="G197" i="1"/>
  <c r="A198" i="1"/>
  <c r="B198" i="1"/>
  <c r="G198" i="1"/>
  <c r="A199" i="1"/>
  <c r="B199" i="1"/>
  <c r="G199" i="1"/>
  <c r="A200" i="1"/>
  <c r="B200" i="1"/>
  <c r="G200" i="1"/>
  <c r="A201" i="1"/>
  <c r="B201" i="1"/>
  <c r="G201" i="1"/>
  <c r="G203" i="1"/>
  <c r="G215" i="1"/>
  <c r="E25" i="1"/>
  <c r="E26" i="1"/>
  <c r="E27" i="1"/>
  <c r="E28" i="1"/>
  <c r="E29" i="1"/>
  <c r="E214" i="1"/>
  <c r="E21" i="1"/>
  <c r="E22" i="1"/>
  <c r="E23" i="1"/>
  <c r="E24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3" i="1"/>
  <c r="E215" i="1"/>
  <c r="C25" i="1"/>
  <c r="C26" i="1"/>
  <c r="C27" i="1"/>
  <c r="C28" i="1"/>
  <c r="C29" i="1"/>
  <c r="C214" i="1"/>
  <c r="C21" i="1"/>
  <c r="C22" i="1"/>
  <c r="C23" i="1"/>
  <c r="C24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3" i="1"/>
  <c r="C215" i="1"/>
  <c r="G212" i="1"/>
  <c r="G213" i="1"/>
  <c r="E212" i="1"/>
  <c r="E213" i="1"/>
  <c r="C212" i="1"/>
  <c r="C213" i="1"/>
  <c r="G210" i="1"/>
  <c r="E210" i="1"/>
  <c r="C210" i="1"/>
  <c r="I197" i="1"/>
  <c r="K194" i="1"/>
  <c r="I181" i="1"/>
  <c r="I179" i="1"/>
  <c r="K178" i="1"/>
  <c r="I173" i="1"/>
  <c r="K170" i="1"/>
  <c r="J163" i="1"/>
  <c r="J162" i="1"/>
  <c r="K155" i="1"/>
  <c r="K146" i="1"/>
  <c r="K138" i="1"/>
  <c r="K130" i="1"/>
  <c r="K128" i="1"/>
  <c r="I125" i="1"/>
  <c r="J123" i="1"/>
  <c r="K122" i="1"/>
  <c r="J115" i="1"/>
  <c r="J114" i="1"/>
  <c r="J106" i="1"/>
  <c r="J104" i="1"/>
  <c r="K98" i="1"/>
  <c r="I93" i="1"/>
  <c r="K90" i="1"/>
  <c r="J88" i="1"/>
  <c r="I77" i="1"/>
  <c r="K75" i="1"/>
  <c r="K74" i="1"/>
  <c r="J72" i="1"/>
  <c r="K67" i="1"/>
  <c r="K66" i="1"/>
  <c r="J64" i="1"/>
  <c r="J61" i="1"/>
  <c r="J56" i="1"/>
  <c r="J53" i="1"/>
  <c r="K51" i="1"/>
  <c r="I50" i="1"/>
  <c r="K48" i="1"/>
  <c r="J45" i="1"/>
  <c r="I42" i="1"/>
  <c r="J35" i="1"/>
  <c r="I34" i="1"/>
  <c r="J32" i="1"/>
  <c r="J29" i="1"/>
  <c r="K27" i="1"/>
  <c r="J26" i="1"/>
  <c r="K24" i="1"/>
  <c r="I117" i="1"/>
  <c r="I126" i="1"/>
  <c r="I94" i="1"/>
  <c r="K198" i="1"/>
  <c r="K193" i="1"/>
  <c r="K182" i="1"/>
  <c r="K174" i="1"/>
  <c r="K166" i="1"/>
  <c r="K153" i="1"/>
  <c r="K150" i="1"/>
  <c r="K145" i="1"/>
  <c r="K142" i="1"/>
  <c r="K134" i="1"/>
  <c r="K121" i="1"/>
  <c r="K118" i="1"/>
  <c r="K110" i="1"/>
  <c r="K102" i="1"/>
  <c r="K89" i="1"/>
  <c r="K86" i="1"/>
  <c r="K81" i="1"/>
  <c r="K78" i="1"/>
  <c r="K65" i="1"/>
  <c r="K49" i="1"/>
  <c r="K41" i="1"/>
  <c r="K33" i="1"/>
  <c r="K177" i="1"/>
  <c r="J198" i="1"/>
  <c r="J175" i="1"/>
  <c r="J152" i="1"/>
  <c r="J140" i="1"/>
  <c r="J127" i="1"/>
  <c r="J111" i="1"/>
  <c r="J105" i="1"/>
  <c r="J95" i="1"/>
  <c r="J81" i="1"/>
  <c r="J70" i="1"/>
  <c r="J47" i="1"/>
  <c r="J38" i="1"/>
  <c r="J36" i="1"/>
  <c r="J31" i="1"/>
  <c r="J159" i="1"/>
  <c r="J24" i="1"/>
  <c r="C204" i="1"/>
  <c r="I198" i="1"/>
  <c r="I191" i="1"/>
  <c r="I189" i="1"/>
  <c r="I188" i="1"/>
  <c r="I182" i="1"/>
  <c r="I180" i="1"/>
  <c r="I174" i="1"/>
  <c r="I169" i="1"/>
  <c r="I161" i="1"/>
  <c r="I158" i="1"/>
  <c r="I152" i="1"/>
  <c r="I145" i="1"/>
  <c r="I142" i="1"/>
  <c r="I136" i="1"/>
  <c r="I134" i="1"/>
  <c r="I133" i="1"/>
  <c r="I124" i="1"/>
  <c r="I118" i="1"/>
  <c r="I110" i="1"/>
  <c r="I109" i="1"/>
  <c r="I104" i="1"/>
  <c r="I100" i="1"/>
  <c r="I97" i="1"/>
  <c r="I96" i="1"/>
  <c r="I92" i="1"/>
  <c r="I88" i="1"/>
  <c r="I84" i="1"/>
  <c r="I81" i="1"/>
  <c r="I78" i="1"/>
  <c r="I76" i="1"/>
  <c r="I73" i="1"/>
  <c r="I72" i="1"/>
  <c r="I65" i="1"/>
  <c r="I62" i="1"/>
  <c r="I60" i="1"/>
  <c r="I57" i="1"/>
  <c r="I56" i="1"/>
  <c r="I49" i="1"/>
  <c r="I48" i="1"/>
  <c r="I46" i="1"/>
  <c r="I44" i="1"/>
  <c r="I40" i="1"/>
  <c r="I36" i="1"/>
  <c r="I33" i="1"/>
  <c r="I32" i="1"/>
  <c r="I30" i="1"/>
  <c r="I28" i="1"/>
  <c r="I25" i="1"/>
  <c r="I24" i="1"/>
  <c r="I22" i="1"/>
  <c r="D10" i="1"/>
  <c r="G204" i="1"/>
  <c r="E204" i="1"/>
  <c r="K61" i="1"/>
  <c r="K185" i="1"/>
  <c r="K154" i="1"/>
  <c r="J96" i="1"/>
  <c r="J142" i="1"/>
  <c r="J166" i="1"/>
  <c r="J177" i="1"/>
  <c r="J187" i="1"/>
  <c r="K28" i="1"/>
  <c r="K40" i="1"/>
  <c r="K50" i="1"/>
  <c r="K62" i="1"/>
  <c r="K73" i="1"/>
  <c r="K87" i="1"/>
  <c r="K100" i="1"/>
  <c r="K124" i="1"/>
  <c r="K57" i="1"/>
  <c r="K129" i="1"/>
  <c r="K190" i="1"/>
  <c r="J37" i="1"/>
  <c r="K59" i="1"/>
  <c r="K83" i="1"/>
  <c r="K114" i="1"/>
  <c r="I132" i="1"/>
  <c r="I143" i="1"/>
  <c r="I178" i="1"/>
  <c r="I190" i="1"/>
  <c r="I200" i="1"/>
  <c r="J28" i="1"/>
  <c r="J39" i="1"/>
  <c r="J50" i="1"/>
  <c r="J60" i="1"/>
  <c r="J86" i="1"/>
  <c r="J97" i="1"/>
  <c r="J119" i="1"/>
  <c r="J129" i="1"/>
  <c r="J143" i="1"/>
  <c r="J156" i="1"/>
  <c r="J167" i="1"/>
  <c r="J178" i="1"/>
  <c r="J188" i="1"/>
  <c r="J200" i="1"/>
  <c r="K30" i="1"/>
  <c r="K52" i="1"/>
  <c r="K88" i="1"/>
  <c r="K126" i="1"/>
  <c r="K161" i="1"/>
  <c r="K199" i="1"/>
  <c r="K25" i="1"/>
  <c r="I115" i="1"/>
  <c r="J41" i="1"/>
  <c r="J63" i="1"/>
  <c r="J76" i="1"/>
  <c r="J134" i="1"/>
  <c r="J145" i="1"/>
  <c r="J169" i="1"/>
  <c r="K32" i="1"/>
  <c r="K45" i="1"/>
  <c r="K79" i="1"/>
  <c r="K116" i="1"/>
  <c r="K171" i="1"/>
  <c r="K58" i="1"/>
  <c r="J49" i="1"/>
  <c r="J51" i="1"/>
  <c r="J179" i="1"/>
  <c r="K54" i="1"/>
  <c r="K64" i="1"/>
  <c r="K103" i="1"/>
  <c r="K115" i="1"/>
  <c r="K152" i="1"/>
  <c r="K164" i="1"/>
  <c r="K188" i="1"/>
  <c r="K70" i="1"/>
  <c r="K105" i="1"/>
  <c r="K137" i="1"/>
  <c r="K169" i="1"/>
  <c r="K43" i="1"/>
  <c r="K91" i="1"/>
  <c r="I52" i="1"/>
  <c r="I64" i="1"/>
  <c r="I89" i="1"/>
  <c r="I113" i="1"/>
  <c r="I160" i="1"/>
  <c r="J44" i="1"/>
  <c r="J54" i="1"/>
  <c r="J78" i="1"/>
  <c r="J102" i="1"/>
  <c r="J113" i="1"/>
  <c r="J135" i="1"/>
  <c r="J160" i="1"/>
  <c r="J172" i="1"/>
  <c r="J182" i="1"/>
  <c r="K56" i="1"/>
  <c r="K68" i="1"/>
  <c r="K80" i="1"/>
  <c r="K143" i="1"/>
  <c r="K97" i="1"/>
  <c r="K94" i="1"/>
  <c r="K158" i="1"/>
  <c r="K82" i="1"/>
  <c r="J59" i="1"/>
  <c r="J108" i="1"/>
  <c r="J40" i="1"/>
  <c r="J87" i="1"/>
  <c r="J120" i="1"/>
  <c r="J22" i="1"/>
  <c r="K99" i="1"/>
  <c r="K135" i="1"/>
  <c r="K183" i="1"/>
  <c r="K35" i="1"/>
  <c r="K186" i="1"/>
  <c r="J71" i="1"/>
  <c r="J118" i="1"/>
  <c r="J99" i="1"/>
  <c r="J132" i="1"/>
  <c r="J168" i="1"/>
  <c r="K44" i="1"/>
  <c r="I114" i="1"/>
  <c r="J33" i="1"/>
  <c r="J46" i="1"/>
  <c r="J55" i="1"/>
  <c r="J65" i="1"/>
  <c r="J79" i="1"/>
  <c r="J92" i="1"/>
  <c r="J103" i="1"/>
  <c r="J124" i="1"/>
  <c r="J136" i="1"/>
  <c r="J150" i="1"/>
  <c r="J161" i="1"/>
  <c r="K36" i="1"/>
  <c r="K119" i="1"/>
  <c r="K144" i="1"/>
  <c r="K180" i="1"/>
  <c r="K192" i="1"/>
  <c r="K46" i="1"/>
  <c r="K113" i="1"/>
  <c r="I41" i="1"/>
  <c r="I68" i="1"/>
  <c r="I80" i="1"/>
  <c r="I105" i="1"/>
  <c r="I116" i="1"/>
  <c r="I127" i="1"/>
  <c r="I151" i="1"/>
  <c r="I164" i="1"/>
  <c r="J23" i="1"/>
  <c r="J68" i="1"/>
  <c r="J151" i="1"/>
  <c r="J184" i="1"/>
  <c r="J196" i="1"/>
  <c r="K38" i="1"/>
  <c r="K60" i="1"/>
  <c r="K71" i="1"/>
  <c r="K84" i="1"/>
  <c r="I82" i="1"/>
  <c r="I98" i="1"/>
  <c r="J170" i="1"/>
  <c r="K42" i="1"/>
  <c r="K106" i="1"/>
  <c r="K162" i="1"/>
  <c r="I107" i="1"/>
  <c r="K123" i="1"/>
  <c r="I123" i="1"/>
  <c r="K131" i="1"/>
  <c r="I131" i="1"/>
  <c r="K139" i="1"/>
  <c r="I139" i="1"/>
  <c r="K147" i="1"/>
  <c r="I147" i="1"/>
  <c r="I155" i="1"/>
  <c r="K163" i="1"/>
  <c r="I163" i="1"/>
  <c r="I171" i="1"/>
  <c r="K187" i="1"/>
  <c r="I187" i="1"/>
  <c r="K195" i="1"/>
  <c r="I195" i="1"/>
  <c r="I27" i="1"/>
  <c r="I35" i="1"/>
  <c r="I43" i="1"/>
  <c r="I51" i="1"/>
  <c r="I59" i="1"/>
  <c r="I67" i="1"/>
  <c r="I75" i="1"/>
  <c r="I83" i="1"/>
  <c r="I91" i="1"/>
  <c r="I99" i="1"/>
  <c r="I108" i="1"/>
  <c r="I135" i="1"/>
  <c r="I144" i="1"/>
  <c r="I153" i="1"/>
  <c r="I162" i="1"/>
  <c r="I172" i="1"/>
  <c r="I199" i="1"/>
  <c r="J25" i="1"/>
  <c r="J34" i="1"/>
  <c r="J43" i="1"/>
  <c r="J52" i="1"/>
  <c r="J62" i="1"/>
  <c r="J80" i="1"/>
  <c r="J89" i="1"/>
  <c r="J98" i="1"/>
  <c r="J107" i="1"/>
  <c r="J116" i="1"/>
  <c r="J126" i="1"/>
  <c r="J144" i="1"/>
  <c r="J153" i="1"/>
  <c r="J171" i="1"/>
  <c r="J180" i="1"/>
  <c r="J190" i="1"/>
  <c r="K34" i="1"/>
  <c r="K53" i="1"/>
  <c r="K107" i="1"/>
  <c r="J201" i="1"/>
  <c r="I26" i="1"/>
  <c r="I66" i="1"/>
  <c r="I106" i="1"/>
  <c r="K26" i="1"/>
  <c r="K69" i="1"/>
  <c r="J69" i="1"/>
  <c r="K85" i="1"/>
  <c r="J85" i="1"/>
  <c r="K101" i="1"/>
  <c r="J101" i="1"/>
  <c r="K109" i="1"/>
  <c r="J109" i="1"/>
  <c r="K117" i="1"/>
  <c r="J117" i="1"/>
  <c r="K125" i="1"/>
  <c r="J125" i="1"/>
  <c r="K149" i="1"/>
  <c r="J149" i="1"/>
  <c r="K157" i="1"/>
  <c r="J157" i="1"/>
  <c r="K165" i="1"/>
  <c r="J165" i="1"/>
  <c r="K173" i="1"/>
  <c r="J173" i="1"/>
  <c r="K181" i="1"/>
  <c r="J181" i="1"/>
  <c r="K189" i="1"/>
  <c r="J189" i="1"/>
  <c r="K197" i="1"/>
  <c r="J197" i="1"/>
  <c r="I29" i="1"/>
  <c r="I37" i="1"/>
  <c r="I45" i="1"/>
  <c r="I53" i="1"/>
  <c r="I61" i="1"/>
  <c r="I69" i="1"/>
  <c r="I85" i="1"/>
  <c r="I101" i="1"/>
  <c r="I119" i="1"/>
  <c r="I128" i="1"/>
  <c r="I137" i="1"/>
  <c r="I146" i="1"/>
  <c r="I156" i="1"/>
  <c r="I165" i="1"/>
  <c r="I183" i="1"/>
  <c r="I192" i="1"/>
  <c r="I201" i="1"/>
  <c r="J27" i="1"/>
  <c r="J73" i="1"/>
  <c r="J82" i="1"/>
  <c r="J91" i="1"/>
  <c r="J100" i="1"/>
  <c r="J110" i="1"/>
  <c r="J128" i="1"/>
  <c r="J137" i="1"/>
  <c r="J146" i="1"/>
  <c r="J155" i="1"/>
  <c r="J164" i="1"/>
  <c r="J174" i="1"/>
  <c r="J192" i="1"/>
  <c r="K37" i="1"/>
  <c r="J183" i="1"/>
  <c r="I74" i="1"/>
  <c r="I154" i="1"/>
  <c r="K141" i="1"/>
  <c r="J141" i="1"/>
  <c r="I86" i="1"/>
  <c r="I102" i="1"/>
  <c r="I129" i="1"/>
  <c r="I138" i="1"/>
  <c r="I166" i="1"/>
  <c r="I193" i="1"/>
  <c r="J74" i="1"/>
  <c r="J83" i="1"/>
  <c r="J138" i="1"/>
  <c r="J147" i="1"/>
  <c r="J193" i="1"/>
  <c r="K29" i="1"/>
  <c r="I58" i="1"/>
  <c r="I170" i="1"/>
  <c r="J42" i="1"/>
  <c r="J90" i="1"/>
  <c r="J154" i="1"/>
  <c r="K77" i="1"/>
  <c r="J77" i="1"/>
  <c r="K93" i="1"/>
  <c r="J93" i="1"/>
  <c r="K133" i="1"/>
  <c r="J133" i="1"/>
  <c r="I38" i="1"/>
  <c r="I54" i="1"/>
  <c r="I70" i="1"/>
  <c r="I111" i="1"/>
  <c r="I120" i="1"/>
  <c r="I148" i="1"/>
  <c r="I157" i="1"/>
  <c r="I175" i="1"/>
  <c r="I184" i="1"/>
  <c r="I23" i="1"/>
  <c r="I31" i="1"/>
  <c r="I39" i="1"/>
  <c r="I47" i="1"/>
  <c r="I55" i="1"/>
  <c r="I63" i="1"/>
  <c r="I71" i="1"/>
  <c r="I79" i="1"/>
  <c r="I87" i="1"/>
  <c r="I95" i="1"/>
  <c r="I103" i="1"/>
  <c r="I112" i="1"/>
  <c r="I121" i="1"/>
  <c r="I130" i="1"/>
  <c r="I140" i="1"/>
  <c r="I149" i="1"/>
  <c r="I167" i="1"/>
  <c r="I176" i="1"/>
  <c r="I185" i="1"/>
  <c r="I194" i="1"/>
  <c r="J30" i="1"/>
  <c r="J48" i="1"/>
  <c r="J57" i="1"/>
  <c r="J66" i="1"/>
  <c r="J75" i="1"/>
  <c r="J84" i="1"/>
  <c r="J94" i="1"/>
  <c r="J112" i="1"/>
  <c r="J121" i="1"/>
  <c r="J130" i="1"/>
  <c r="J139" i="1"/>
  <c r="J148" i="1"/>
  <c r="J158" i="1"/>
  <c r="J176" i="1"/>
  <c r="J185" i="1"/>
  <c r="J194" i="1"/>
  <c r="K179" i="1"/>
  <c r="I90" i="1"/>
  <c r="I122" i="1"/>
  <c r="I141" i="1"/>
  <c r="I150" i="1"/>
  <c r="I159" i="1"/>
  <c r="I168" i="1"/>
  <c r="I177" i="1"/>
  <c r="I186" i="1"/>
  <c r="I196" i="1"/>
  <c r="J58" i="1"/>
  <c r="J67" i="1"/>
  <c r="J122" i="1"/>
  <c r="J131" i="1"/>
  <c r="J186" i="1"/>
  <c r="J195" i="1"/>
  <c r="K22" i="1"/>
  <c r="J191" i="1"/>
  <c r="K23" i="1"/>
  <c r="K31" i="1"/>
  <c r="K39" i="1"/>
  <c r="K47" i="1"/>
  <c r="K55" i="1"/>
  <c r="K63" i="1"/>
  <c r="K72" i="1"/>
  <c r="K108" i="1"/>
  <c r="K127" i="1"/>
  <c r="K136" i="1"/>
  <c r="K172" i="1"/>
  <c r="K191" i="1"/>
  <c r="K200" i="1"/>
  <c r="K201" i="1"/>
  <c r="J199" i="1"/>
  <c r="K92" i="1"/>
  <c r="K111" i="1"/>
  <c r="K120" i="1"/>
  <c r="K156" i="1"/>
  <c r="K175" i="1"/>
  <c r="K184" i="1"/>
  <c r="K112" i="1"/>
  <c r="K148" i="1"/>
  <c r="K167" i="1"/>
  <c r="K176" i="1"/>
  <c r="K76" i="1"/>
  <c r="K95" i="1"/>
  <c r="K104" i="1"/>
  <c r="K140" i="1"/>
  <c r="K159" i="1"/>
  <c r="K168" i="1"/>
  <c r="K96" i="1"/>
  <c r="K132" i="1"/>
  <c r="K151" i="1"/>
  <c r="K160" i="1"/>
  <c r="K196" i="1"/>
  <c r="L107" i="1"/>
  <c r="L108" i="1"/>
  <c r="M27" i="1"/>
  <c r="M23" i="1"/>
  <c r="G211" i="1"/>
  <c r="E211" i="1"/>
  <c r="C211" i="1"/>
  <c r="G208" i="1"/>
  <c r="G209" i="1"/>
  <c r="E208" i="1"/>
  <c r="E209" i="1"/>
  <c r="C208" i="1"/>
  <c r="C209" i="1"/>
  <c r="K21" i="1"/>
  <c r="J21" i="1"/>
  <c r="I21" i="1"/>
  <c r="C205" i="1"/>
  <c r="E205" i="1"/>
  <c r="G205" i="1"/>
  <c r="C248" i="1"/>
</calcChain>
</file>

<file path=xl/sharedStrings.xml><?xml version="1.0" encoding="utf-8"?>
<sst xmlns="http://schemas.openxmlformats.org/spreadsheetml/2006/main" count="121" uniqueCount="83">
  <si>
    <t>Plot blackbody spectrum</t>
  </si>
  <si>
    <t>Constants</t>
  </si>
  <si>
    <t>h=</t>
  </si>
  <si>
    <t>c=</t>
  </si>
  <si>
    <t>m s-1</t>
  </si>
  <si>
    <t xml:space="preserve">J s </t>
  </si>
  <si>
    <t>k=</t>
  </si>
  <si>
    <t>J K-1</t>
  </si>
  <si>
    <t>Condition</t>
  </si>
  <si>
    <t>K</t>
  </si>
  <si>
    <t xml:space="preserve">lambda </t>
  </si>
  <si>
    <t>um</t>
  </si>
  <si>
    <t>hc^2=</t>
  </si>
  <si>
    <t>um-1</t>
  </si>
  <si>
    <t>dI/d(lambda) at T1</t>
  </si>
  <si>
    <t>T1=</t>
  </si>
  <si>
    <t>hc/(kT1)=</t>
  </si>
  <si>
    <t>T2=</t>
  </si>
  <si>
    <t>hc/(kT2)=</t>
  </si>
  <si>
    <t>dI/d(lambda) at T2</t>
  </si>
  <si>
    <r>
      <t>W m</t>
    </r>
    <r>
      <rPr>
        <vertAlign val="superscript"/>
        <sz val="11"/>
        <color theme="1"/>
        <rFont val="Calibri"/>
        <family val="2"/>
        <scheme val="minor"/>
      </rPr>
      <t>-2</t>
    </r>
    <r>
      <rPr>
        <sz val="11"/>
        <color theme="1"/>
        <rFont val="Calibri"/>
        <family val="2"/>
        <scheme val="minor"/>
      </rPr>
      <t xml:space="preserve"> sr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</rPr>
      <t>µm</t>
    </r>
    <r>
      <rPr>
        <vertAlign val="superscript"/>
        <sz val="11"/>
        <color theme="1"/>
        <rFont val="Calibri"/>
        <family val="2"/>
      </rPr>
      <t>-1</t>
    </r>
    <r>
      <rPr>
        <sz val="11"/>
        <color theme="1"/>
        <rFont val="Calibri"/>
        <family val="2"/>
        <scheme val="minor"/>
      </rPr>
      <t xml:space="preserve"> </t>
    </r>
  </si>
  <si>
    <t>T3=</t>
  </si>
  <si>
    <t>hc/(kT3)=</t>
  </si>
  <si>
    <t>Normalized to peaks</t>
  </si>
  <si>
    <t>For T1</t>
  </si>
  <si>
    <t>For T2</t>
  </si>
  <si>
    <t>For T3</t>
  </si>
  <si>
    <t>T2</t>
  </si>
  <si>
    <t>T3</t>
  </si>
  <si>
    <t>UV</t>
  </si>
  <si>
    <t>Vis</t>
  </si>
  <si>
    <t>IR</t>
  </si>
  <si>
    <t>Total</t>
  </si>
  <si>
    <t xml:space="preserve"> </t>
  </si>
  <si>
    <t>Star of mass 1.25 Msun has about 18% UV</t>
  </si>
  <si>
    <t xml:space="preserve">   Considerably more hard UV</t>
  </si>
  <si>
    <t>dI/d(lambda) at T3</t>
  </si>
  <si>
    <t>Peak lambda</t>
  </si>
  <si>
    <t>cell</t>
  </si>
  <si>
    <t>Sum Col. C</t>
  </si>
  <si>
    <t>sigma*T1^4</t>
  </si>
  <si>
    <t>Ratio</t>
  </si>
  <si>
    <t xml:space="preserve">   (should be pi)</t>
  </si>
  <si>
    <t>Sum Col. E</t>
  </si>
  <si>
    <t>Sum Col. G</t>
  </si>
  <si>
    <t>c27 or c28</t>
  </si>
  <si>
    <t>c23</t>
  </si>
  <si>
    <t>m, mean</t>
  </si>
  <si>
    <t>From finer resolution</t>
  </si>
  <si>
    <t>So, Sun has about 13% UV</t>
  </si>
  <si>
    <t>T1</t>
  </si>
  <si>
    <t>VIS</t>
  </si>
  <si>
    <t>d(lambda)</t>
  </si>
  <si>
    <t>Offset frac.</t>
  </si>
  <si>
    <t>PS to 850 nm</t>
  </si>
  <si>
    <t>dn/d(lambda) at T1</t>
  </si>
  <si>
    <t>dn/d(lambda) at T2</t>
  </si>
  <si>
    <t>dn/d(lambda) at T3</t>
  </si>
  <si>
    <t>UV, with pi</t>
  </si>
  <si>
    <t>N0=</t>
  </si>
  <si>
    <t xml:space="preserve">   as mol -2 s-1</t>
  </si>
  <si>
    <t xml:space="preserve">   mol, at PCb</t>
  </si>
  <si>
    <t>rs, PC</t>
  </si>
  <si>
    <t>rs, Sol</t>
  </si>
  <si>
    <t>rp, PCb</t>
  </si>
  <si>
    <t>rp, E</t>
  </si>
  <si>
    <t>(rs,PC/rp,PCb)^2</t>
  </si>
  <si>
    <t>m</t>
  </si>
  <si>
    <t>(rs,Sol/rp,E)^2</t>
  </si>
  <si>
    <t xml:space="preserve">   micromol, at E</t>
  </si>
  <si>
    <t xml:space="preserve">   micromol, at PCb</t>
  </si>
  <si>
    <t>Total Energy</t>
  </si>
  <si>
    <t>Total Energy at PCB</t>
  </si>
  <si>
    <t>Total Energy at E</t>
  </si>
  <si>
    <t>All W m-2</t>
  </si>
  <si>
    <t>Abs'd Egy., albedo 0.29</t>
  </si>
  <si>
    <t>kB=</t>
  </si>
  <si>
    <t>TTOA, no GHE (kelvin)</t>
  </si>
  <si>
    <t>GHE, oC</t>
  </si>
  <si>
    <t>(15, actual)</t>
  </si>
  <si>
    <t xml:space="preserve">   PCb, compared to E</t>
  </si>
  <si>
    <t>Tsurface, oC, with GHE, oC</t>
  </si>
  <si>
    <r>
      <t>Energy flux density, W m</t>
    </r>
    <r>
      <rPr>
        <vertAlign val="superscript"/>
        <sz val="11"/>
        <color theme="1"/>
        <rFont val="Calibri"/>
        <family val="2"/>
        <scheme val="minor"/>
      </rPr>
      <t xml:space="preserve">-2 </t>
    </r>
    <r>
      <rPr>
        <sz val="11"/>
        <color theme="1"/>
        <rFont val="Calibri"/>
        <family val="2"/>
      </rPr>
      <t>μm</t>
    </r>
    <r>
      <rPr>
        <vertAlign val="superscript"/>
        <sz val="11"/>
        <color theme="1"/>
        <rFont val="Calibri"/>
        <family val="2"/>
      </rPr>
      <t>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</si>
</sst>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1" fontId="0" fillId="0" borderId="0" xfId="0" applyNumberFormat="1"/>
    <xf numFmtId="0" fontId="0" fillId="2" borderId="0" xfId="0" applyFill="1"/>
    <xf numFmtId="11" fontId="0" fillId="2" borderId="0" xfId="0" applyNumberFormat="1" applyFill="1"/>
    <xf numFmtId="0" fontId="0" fillId="3" borderId="0" xfId="0" applyFill="1"/>
    <xf numFmtId="11" fontId="0" fillId="3" borderId="0" xfId="0" applyNumberFormat="1" applyFill="1"/>
    <xf numFmtId="11" fontId="0" fillId="4" borderId="0" xfId="0" applyNumberFormat="1" applyFill="1"/>
    <xf numFmtId="9" fontId="0" fillId="4" borderId="0" xfId="0" applyNumberFormat="1" applyFill="1"/>
    <xf numFmtId="2" fontId="0" fillId="4" borderId="0" xfId="0" applyNumberFormat="1" applyFill="1"/>
    <xf numFmtId="0" fontId="0" fillId="4" borderId="0" xfId="0" applyFill="1"/>
    <xf numFmtId="164" fontId="0" fillId="0" borderId="0" xfId="0" applyNumberFormat="1"/>
    <xf numFmtId="0" fontId="0" fillId="0" borderId="0" xfId="0" quotePrefix="1"/>
    <xf numFmtId="1" fontId="0" fillId="5" borderId="0" xfId="0" applyNumberFormat="1" applyFill="1"/>
    <xf numFmtId="0" fontId="0" fillId="5" borderId="0" xfId="0" applyFill="1"/>
    <xf numFmtId="11" fontId="0" fillId="5" borderId="0" xfId="0" applyNumberFormat="1" applyFill="1"/>
    <xf numFmtId="9" fontId="0" fillId="5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  <color rgb="FF33CC33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T=2000K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Sheet1!$A$21:$A$40</c:f>
              <c:numCache>
                <c:formatCode>General</c:formatCode>
                <c:ptCount val="20"/>
                <c:pt idx="0" formatCode="0.00E+00">
                  <c:v>0.05</c:v>
                </c:pt>
                <c:pt idx="1">
                  <c:v>0.15000000000000002</c:v>
                </c:pt>
                <c:pt idx="2">
                  <c:v>0.25</c:v>
                </c:pt>
                <c:pt idx="3">
                  <c:v>0.35</c:v>
                </c:pt>
                <c:pt idx="4">
                  <c:v>0.44999999999999996</c:v>
                </c:pt>
                <c:pt idx="5">
                  <c:v>0.54999999999999993</c:v>
                </c:pt>
                <c:pt idx="6">
                  <c:v>0.64999999999999991</c:v>
                </c:pt>
                <c:pt idx="7">
                  <c:v>0.74999999999999989</c:v>
                </c:pt>
                <c:pt idx="8">
                  <c:v>0.84999999999999987</c:v>
                </c:pt>
                <c:pt idx="9">
                  <c:v>0.94999999999999984</c:v>
                </c:pt>
                <c:pt idx="10">
                  <c:v>1.0499999999999998</c:v>
                </c:pt>
                <c:pt idx="11">
                  <c:v>1.1499999999999999</c:v>
                </c:pt>
                <c:pt idx="12">
                  <c:v>1.25</c:v>
                </c:pt>
                <c:pt idx="13">
                  <c:v>1.35</c:v>
                </c:pt>
                <c:pt idx="14">
                  <c:v>1.4500000000000002</c:v>
                </c:pt>
                <c:pt idx="15">
                  <c:v>1.5500000000000003</c:v>
                </c:pt>
                <c:pt idx="16">
                  <c:v>1.6500000000000004</c:v>
                </c:pt>
                <c:pt idx="17">
                  <c:v>1.7500000000000004</c:v>
                </c:pt>
                <c:pt idx="18">
                  <c:v>1.8500000000000005</c:v>
                </c:pt>
                <c:pt idx="19">
                  <c:v>1.9500000000000006</c:v>
                </c:pt>
              </c:numCache>
            </c:numRef>
          </c:xVal>
          <c:yVal>
            <c:numRef>
              <c:f>Sheet1!$I$21:$I$40</c:f>
              <c:numCache>
                <c:formatCode>0.00E+00</c:formatCode>
                <c:ptCount val="20"/>
                <c:pt idx="0">
                  <c:v>2.9464749796049112E-33</c:v>
                </c:pt>
                <c:pt idx="1">
                  <c:v>2.9708205680738323E-8</c:v>
                </c:pt>
                <c:pt idx="2">
                  <c:v>6.9417451289140641E-4</c:v>
                </c:pt>
                <c:pt idx="3">
                  <c:v>2.8739093472683271E-2</c:v>
                </c:pt>
                <c:pt idx="4">
                  <c:v>0.16481951159655867</c:v>
                </c:pt>
                <c:pt idx="5">
                  <c:v>0.40860251661541747</c:v>
                </c:pt>
                <c:pt idx="6">
                  <c:v>0.66583446580544348</c:v>
                </c:pt>
                <c:pt idx="7">
                  <c:v>0.85998595096473085</c:v>
                </c:pt>
                <c:pt idx="8">
                  <c:v>0.96783800128155151</c:v>
                </c:pt>
                <c:pt idx="9">
                  <c:v>1</c:v>
                </c:pt>
                <c:pt idx="10">
                  <c:v>0.9782162049315164</c:v>
                </c:pt>
                <c:pt idx="11">
                  <c:v>0.92330645053410199</c:v>
                </c:pt>
                <c:pt idx="12">
                  <c:v>0.85115453123504259</c:v>
                </c:pt>
                <c:pt idx="13">
                  <c:v>0.7725026111320703</c:v>
                </c:pt>
                <c:pt idx="14">
                  <c:v>0.69401059116642438</c:v>
                </c:pt>
                <c:pt idx="15">
                  <c:v>0.61946672060480934</c:v>
                </c:pt>
                <c:pt idx="16">
                  <c:v>0.55077975934890144</c:v>
                </c:pt>
                <c:pt idx="17">
                  <c:v>0.48869310736765886</c:v>
                </c:pt>
                <c:pt idx="18">
                  <c:v>0.43326431445328317</c:v>
                </c:pt>
                <c:pt idx="19">
                  <c:v>0.38417290742770843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B50-4693-B8B6-655C3BBA1757}"/>
            </c:ext>
          </c:extLst>
        </c:ser>
        <c:ser>
          <c:idx val="1"/>
          <c:order val="1"/>
          <c:tx>
            <c:v>T=5800K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Sheet1!$A$21:$A$40</c:f>
              <c:numCache>
                <c:formatCode>General</c:formatCode>
                <c:ptCount val="20"/>
                <c:pt idx="0" formatCode="0.00E+00">
                  <c:v>0.05</c:v>
                </c:pt>
                <c:pt idx="1">
                  <c:v>0.15000000000000002</c:v>
                </c:pt>
                <c:pt idx="2">
                  <c:v>0.25</c:v>
                </c:pt>
                <c:pt idx="3">
                  <c:v>0.35</c:v>
                </c:pt>
                <c:pt idx="4">
                  <c:v>0.44999999999999996</c:v>
                </c:pt>
                <c:pt idx="5">
                  <c:v>0.54999999999999993</c:v>
                </c:pt>
                <c:pt idx="6">
                  <c:v>0.64999999999999991</c:v>
                </c:pt>
                <c:pt idx="7">
                  <c:v>0.74999999999999989</c:v>
                </c:pt>
                <c:pt idx="8">
                  <c:v>0.84999999999999987</c:v>
                </c:pt>
                <c:pt idx="9">
                  <c:v>0.94999999999999984</c:v>
                </c:pt>
                <c:pt idx="10">
                  <c:v>1.0499999999999998</c:v>
                </c:pt>
                <c:pt idx="11">
                  <c:v>1.1499999999999999</c:v>
                </c:pt>
                <c:pt idx="12">
                  <c:v>1.25</c:v>
                </c:pt>
                <c:pt idx="13">
                  <c:v>1.35</c:v>
                </c:pt>
                <c:pt idx="14">
                  <c:v>1.4500000000000002</c:v>
                </c:pt>
                <c:pt idx="15">
                  <c:v>1.5500000000000003</c:v>
                </c:pt>
                <c:pt idx="16">
                  <c:v>1.6500000000000004</c:v>
                </c:pt>
                <c:pt idx="17">
                  <c:v>1.7500000000000004</c:v>
                </c:pt>
                <c:pt idx="18">
                  <c:v>1.8500000000000005</c:v>
                </c:pt>
                <c:pt idx="19">
                  <c:v>1.9500000000000006</c:v>
                </c:pt>
              </c:numCache>
            </c:numRef>
          </c:xVal>
          <c:yVal>
            <c:numRef>
              <c:f>Sheet1!$J$21:$J$40</c:f>
              <c:numCache>
                <c:formatCode>0.00E+00</c:formatCode>
                <c:ptCount val="20"/>
                <c:pt idx="0">
                  <c:v>4.1297132906528928E-15</c:v>
                </c:pt>
                <c:pt idx="1">
                  <c:v>3.9397286127243296E-3</c:v>
                </c:pt>
                <c:pt idx="2">
                  <c:v>0.22870431239277333</c:v>
                </c:pt>
                <c:pt idx="3">
                  <c:v>0.7248940302666721</c:v>
                </c:pt>
                <c:pt idx="4">
                  <c:v>1</c:v>
                </c:pt>
                <c:pt idx="5">
                  <c:v>1.0060084432000882</c:v>
                </c:pt>
                <c:pt idx="6">
                  <c:v>0.8832364634861215</c:v>
                </c:pt>
                <c:pt idx="7">
                  <c:v>0.7292405553972926</c:v>
                </c:pt>
                <c:pt idx="8">
                  <c:v>0.58614485947954775</c:v>
                </c:pt>
                <c:pt idx="9">
                  <c:v>0.46656746385388181</c:v>
                </c:pt>
                <c:pt idx="10">
                  <c:v>0.37104270804792372</c:v>
                </c:pt>
                <c:pt idx="11">
                  <c:v>0.29616060455735477</c:v>
                </c:pt>
                <c:pt idx="12">
                  <c:v>0.23781914087662551</c:v>
                </c:pt>
                <c:pt idx="13">
                  <c:v>0.19234104559852666</c:v>
                </c:pt>
                <c:pt idx="14">
                  <c:v>0.15674528324623163</c:v>
                </c:pt>
                <c:pt idx="15">
                  <c:v>0.12871771705390928</c:v>
                </c:pt>
                <c:pt idx="16">
                  <c:v>0.10649615110440688</c:v>
                </c:pt>
                <c:pt idx="17">
                  <c:v>8.8748509672195691E-2</c:v>
                </c:pt>
                <c:pt idx="18">
                  <c:v>7.4468807592176889E-2</c:v>
                </c:pt>
                <c:pt idx="19">
                  <c:v>6.28953081021493E-2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B50-4693-B8B6-655C3BBA1757}"/>
            </c:ext>
          </c:extLst>
        </c:ser>
        <c:ser>
          <c:idx val="2"/>
          <c:order val="2"/>
          <c:tx>
            <c:v>T=12000K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Sheet1!$A$21:$A$40</c:f>
              <c:numCache>
                <c:formatCode>General</c:formatCode>
                <c:ptCount val="20"/>
                <c:pt idx="0" formatCode="0.00E+00">
                  <c:v>0.05</c:v>
                </c:pt>
                <c:pt idx="1">
                  <c:v>0.15000000000000002</c:v>
                </c:pt>
                <c:pt idx="2">
                  <c:v>0.25</c:v>
                </c:pt>
                <c:pt idx="3">
                  <c:v>0.35</c:v>
                </c:pt>
                <c:pt idx="4">
                  <c:v>0.44999999999999996</c:v>
                </c:pt>
                <c:pt idx="5">
                  <c:v>0.54999999999999993</c:v>
                </c:pt>
                <c:pt idx="6">
                  <c:v>0.64999999999999991</c:v>
                </c:pt>
                <c:pt idx="7">
                  <c:v>0.74999999999999989</c:v>
                </c:pt>
                <c:pt idx="8">
                  <c:v>0.84999999999999987</c:v>
                </c:pt>
                <c:pt idx="9">
                  <c:v>0.94999999999999984</c:v>
                </c:pt>
                <c:pt idx="10">
                  <c:v>1.0499999999999998</c:v>
                </c:pt>
                <c:pt idx="11">
                  <c:v>1.1499999999999999</c:v>
                </c:pt>
                <c:pt idx="12">
                  <c:v>1.25</c:v>
                </c:pt>
                <c:pt idx="13">
                  <c:v>1.35</c:v>
                </c:pt>
                <c:pt idx="14">
                  <c:v>1.4500000000000002</c:v>
                </c:pt>
                <c:pt idx="15">
                  <c:v>1.5500000000000003</c:v>
                </c:pt>
                <c:pt idx="16">
                  <c:v>1.6500000000000004</c:v>
                </c:pt>
                <c:pt idx="17">
                  <c:v>1.7500000000000004</c:v>
                </c:pt>
                <c:pt idx="18">
                  <c:v>1.8500000000000005</c:v>
                </c:pt>
                <c:pt idx="19">
                  <c:v>1.9500000000000006</c:v>
                </c:pt>
              </c:numCache>
            </c:numRef>
          </c:xVal>
          <c:yVal>
            <c:numRef>
              <c:f>Sheet1!$K$21:$K$40</c:f>
              <c:numCache>
                <c:formatCode>0.00E+00</c:formatCode>
                <c:ptCount val="20"/>
                <c:pt idx="0">
                  <c:v>2.2698873909530301E-13</c:v>
                </c:pt>
                <c:pt idx="1">
                  <c:v>1.070601503967477E-2</c:v>
                </c:pt>
                <c:pt idx="2">
                  <c:v>0.34062960817070409</c:v>
                </c:pt>
                <c:pt idx="3">
                  <c:v>0.83491769561230089</c:v>
                </c:pt>
                <c:pt idx="4">
                  <c:v>1</c:v>
                </c:pt>
                <c:pt idx="5">
                  <c:v>0.92116149844607453</c:v>
                </c:pt>
                <c:pt idx="6">
                  <c:v>0.76213506483800875</c:v>
                </c:pt>
                <c:pt idx="7">
                  <c:v>0.60323976567647108</c:v>
                </c:pt>
                <c:pt idx="8">
                  <c:v>0.46993081625045613</c:v>
                </c:pt>
                <c:pt idx="9">
                  <c:v>0.36520407762395113</c:v>
                </c:pt>
                <c:pt idx="10">
                  <c:v>0.28500914556610774</c:v>
                </c:pt>
                <c:pt idx="11">
                  <c:v>0.22406743188422804</c:v>
                </c:pt>
                <c:pt idx="12">
                  <c:v>0.17770668657936484</c:v>
                </c:pt>
                <c:pt idx="13">
                  <c:v>0.14224516841785312</c:v>
                </c:pt>
                <c:pt idx="14">
                  <c:v>0.11491287486301301</c:v>
                </c:pt>
                <c:pt idx="15">
                  <c:v>9.3664199659387368E-2</c:v>
                </c:pt>
                <c:pt idx="16">
                  <c:v>7.6996871898463062E-2</c:v>
                </c:pt>
                <c:pt idx="17">
                  <c:v>6.3806354791406561E-2</c:v>
                </c:pt>
                <c:pt idx="18">
                  <c:v>5.3276658607916007E-2</c:v>
                </c:pt>
                <c:pt idx="19">
                  <c:v>4.4800901502786983E-2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B50-4693-B8B6-655C3BBA1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9636208"/>
        <c:axId val="582569768"/>
      </c:scatterChart>
      <c:valAx>
        <c:axId val="599636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Wavelength (</a:t>
                </a:r>
                <a:r>
                  <a:rPr lang="el-GR"/>
                  <a:t>μ</a:t>
                </a:r>
                <a:r>
                  <a:rPr lang="en-US"/>
                  <a:t>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569768"/>
        <c:crosses val="autoZero"/>
        <c:crossBetween val="midCat"/>
      </c:valAx>
      <c:valAx>
        <c:axId val="582569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Spectral radiance, relative to peak at given temperature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9636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Energy flux density,</a:t>
            </a:r>
            <a:r>
              <a:rPr lang="en-US" baseline="0"/>
              <a:t> two stars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209514435695539"/>
          <c:y val="0.17171296296296298"/>
          <c:w val="0.47893197725284342"/>
          <c:h val="0.70696741032370958"/>
        </c:manualLayout>
      </c:layout>
      <c:scatterChart>
        <c:scatterStyle val="smoothMarker"/>
        <c:varyColors val="0"/>
        <c:ser>
          <c:idx val="0"/>
          <c:order val="0"/>
          <c:tx>
            <c:v>Proxima Centauri, T=3042K</c:v>
          </c:tx>
          <c:spPr>
            <a:ln w="1905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Sheet1!$A$21:$A$61</c:f>
              <c:numCache>
                <c:formatCode>General</c:formatCode>
                <c:ptCount val="41"/>
                <c:pt idx="0" formatCode="0.00E+00">
                  <c:v>0.05</c:v>
                </c:pt>
                <c:pt idx="1">
                  <c:v>0.15000000000000002</c:v>
                </c:pt>
                <c:pt idx="2">
                  <c:v>0.25</c:v>
                </c:pt>
                <c:pt idx="3">
                  <c:v>0.35</c:v>
                </c:pt>
                <c:pt idx="4">
                  <c:v>0.44999999999999996</c:v>
                </c:pt>
                <c:pt idx="5">
                  <c:v>0.54999999999999993</c:v>
                </c:pt>
                <c:pt idx="6">
                  <c:v>0.64999999999999991</c:v>
                </c:pt>
                <c:pt idx="7">
                  <c:v>0.74999999999999989</c:v>
                </c:pt>
                <c:pt idx="8">
                  <c:v>0.84999999999999987</c:v>
                </c:pt>
                <c:pt idx="9">
                  <c:v>0.94999999999999984</c:v>
                </c:pt>
                <c:pt idx="10">
                  <c:v>1.0499999999999998</c:v>
                </c:pt>
                <c:pt idx="11">
                  <c:v>1.1499999999999999</c:v>
                </c:pt>
                <c:pt idx="12">
                  <c:v>1.25</c:v>
                </c:pt>
                <c:pt idx="13">
                  <c:v>1.35</c:v>
                </c:pt>
                <c:pt idx="14">
                  <c:v>1.4500000000000002</c:v>
                </c:pt>
                <c:pt idx="15">
                  <c:v>1.5500000000000003</c:v>
                </c:pt>
                <c:pt idx="16">
                  <c:v>1.6500000000000004</c:v>
                </c:pt>
                <c:pt idx="17">
                  <c:v>1.7500000000000004</c:v>
                </c:pt>
                <c:pt idx="18">
                  <c:v>1.8500000000000005</c:v>
                </c:pt>
                <c:pt idx="19">
                  <c:v>1.9500000000000006</c:v>
                </c:pt>
                <c:pt idx="20">
                  <c:v>2.0500000000000007</c:v>
                </c:pt>
                <c:pt idx="21">
                  <c:v>2.1500000000000008</c:v>
                </c:pt>
                <c:pt idx="22">
                  <c:v>2.2500000000000009</c:v>
                </c:pt>
                <c:pt idx="23">
                  <c:v>2.350000000000001</c:v>
                </c:pt>
                <c:pt idx="24">
                  <c:v>2.4500000000000011</c:v>
                </c:pt>
                <c:pt idx="25">
                  <c:v>2.5500000000000012</c:v>
                </c:pt>
                <c:pt idx="26">
                  <c:v>2.6500000000000012</c:v>
                </c:pt>
                <c:pt idx="27">
                  <c:v>2.7500000000000013</c:v>
                </c:pt>
                <c:pt idx="28">
                  <c:v>2.8500000000000014</c:v>
                </c:pt>
                <c:pt idx="29">
                  <c:v>2.9500000000000015</c:v>
                </c:pt>
                <c:pt idx="30">
                  <c:v>3.0500000000000016</c:v>
                </c:pt>
                <c:pt idx="31">
                  <c:v>3.1500000000000017</c:v>
                </c:pt>
                <c:pt idx="32">
                  <c:v>3.2500000000000018</c:v>
                </c:pt>
                <c:pt idx="33">
                  <c:v>3.3500000000000019</c:v>
                </c:pt>
                <c:pt idx="34">
                  <c:v>3.450000000000002</c:v>
                </c:pt>
                <c:pt idx="35">
                  <c:v>3.550000000000002</c:v>
                </c:pt>
                <c:pt idx="36">
                  <c:v>3.6500000000000021</c:v>
                </c:pt>
                <c:pt idx="37">
                  <c:v>3.7500000000000022</c:v>
                </c:pt>
                <c:pt idx="38">
                  <c:v>3.8500000000000023</c:v>
                </c:pt>
                <c:pt idx="39">
                  <c:v>3.9500000000000024</c:v>
                </c:pt>
                <c:pt idx="40">
                  <c:v>4.0500000000000025</c:v>
                </c:pt>
              </c:numCache>
            </c:numRef>
          </c:xVal>
          <c:yVal>
            <c:numRef>
              <c:f>Sheet1!$C$21:$C$61</c:f>
              <c:numCache>
                <c:formatCode>0.00E+00</c:formatCode>
                <c:ptCount val="41"/>
                <c:pt idx="0">
                  <c:v>3.1428579726403523E-27</c:v>
                </c:pt>
                <c:pt idx="1">
                  <c:v>3.1688261981802919E-2</c:v>
                </c:pt>
                <c:pt idx="2">
                  <c:v>740.44134681131072</c:v>
                </c:pt>
                <c:pt idx="3">
                  <c:v>30654.558301794979</c:v>
                </c:pt>
                <c:pt idx="4">
                  <c:v>175804.75641350666</c:v>
                </c:pt>
                <c:pt idx="5">
                  <c:v>435835.93476088863</c:v>
                </c:pt>
                <c:pt idx="6">
                  <c:v>710212.43139691115</c:v>
                </c:pt>
                <c:pt idx="7">
                  <c:v>917304.14174791868</c:v>
                </c:pt>
                <c:pt idx="8">
                  <c:v>1032344.5471645903</c:v>
                </c:pt>
                <c:pt idx="9">
                  <c:v>1066650.1478528671</c:v>
                </c:pt>
                <c:pt idx="10">
                  <c:v>1043414.4596222725</c:v>
                </c:pt>
                <c:pt idx="11">
                  <c:v>984844.96197570581</c:v>
                </c:pt>
                <c:pt idx="12">
                  <c:v>907884.106587496</c:v>
                </c:pt>
                <c:pt idx="13">
                  <c:v>823990.02438074874</c:v>
                </c:pt>
                <c:pt idx="14">
                  <c:v>740266.49967912235</c:v>
                </c:pt>
                <c:pt idx="15">
                  <c:v>660754.26912305062</c:v>
                </c:pt>
                <c:pt idx="16">
                  <c:v>587489.31174387236</c:v>
                </c:pt>
                <c:pt idx="17">
                  <c:v>521264.5752283904</c:v>
                </c:pt>
                <c:pt idx="18">
                  <c:v>462141.44507096562</c:v>
                </c:pt>
                <c:pt idx="19">
                  <c:v>409778.08850883105</c:v>
                </c:pt>
                <c:pt idx="20">
                  <c:v>363632.98795746407</c:v>
                </c:pt>
                <c:pt idx="21">
                  <c:v>323086.92147677863</c:v>
                </c:pt>
                <c:pt idx="22">
                  <c:v>287513.17171989946</c:v>
                </c:pt>
                <c:pt idx="23">
                  <c:v>256315.62427002777</c:v>
                </c:pt>
                <c:pt idx="24">
                  <c:v>228947.39501207246</c:v>
                </c:pt>
                <c:pt idx="25">
                  <c:v>204917.96017564347</c:v>
                </c:pt>
                <c:pt idx="26">
                  <c:v>183793.74113180727</c:v>
                </c:pt>
                <c:pt idx="27">
                  <c:v>165195.17238764348</c:v>
                </c:pt>
                <c:pt idx="28">
                  <c:v>148792.07170886913</c:v>
                </c:pt>
                <c:pt idx="29">
                  <c:v>134298.37876567474</c:v>
                </c:pt>
                <c:pt idx="30">
                  <c:v>121466.86541020413</c:v>
                </c:pt>
                <c:pt idx="31">
                  <c:v>110084.13901084056</c:v>
                </c:pt>
                <c:pt idx="32">
                  <c:v>99966.09181032682</c:v>
                </c:pt>
                <c:pt idx="33">
                  <c:v>90953.850904243474</c:v>
                </c:pt>
                <c:pt idx="34">
                  <c:v>82910.228078223809</c:v>
                </c:pt>
                <c:pt idx="35">
                  <c:v>75716.639478491779</c:v>
                </c:pt>
                <c:pt idx="36">
                  <c:v>69270.451399760248</c:v>
                </c:pt>
                <c:pt idx="37">
                  <c:v>63482.703852740786</c:v>
                </c:pt>
                <c:pt idx="38">
                  <c:v>58276.16403144403</c:v>
                </c:pt>
                <c:pt idx="39">
                  <c:v>53583.664919647279</c:v>
                </c:pt>
                <c:pt idx="40">
                  <c:v>49346.688614779814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BB0-4622-885F-4878449E9677}"/>
            </c:ext>
          </c:extLst>
        </c:ser>
        <c:ser>
          <c:idx val="1"/>
          <c:order val="1"/>
          <c:tx>
            <c:v>Sun, T=5800K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Sheet1!$A$21:$A$61</c:f>
              <c:numCache>
                <c:formatCode>General</c:formatCode>
                <c:ptCount val="41"/>
                <c:pt idx="0" formatCode="0.00E+00">
                  <c:v>0.05</c:v>
                </c:pt>
                <c:pt idx="1">
                  <c:v>0.15000000000000002</c:v>
                </c:pt>
                <c:pt idx="2">
                  <c:v>0.25</c:v>
                </c:pt>
                <c:pt idx="3">
                  <c:v>0.35</c:v>
                </c:pt>
                <c:pt idx="4">
                  <c:v>0.44999999999999996</c:v>
                </c:pt>
                <c:pt idx="5">
                  <c:v>0.54999999999999993</c:v>
                </c:pt>
                <c:pt idx="6">
                  <c:v>0.64999999999999991</c:v>
                </c:pt>
                <c:pt idx="7">
                  <c:v>0.74999999999999989</c:v>
                </c:pt>
                <c:pt idx="8">
                  <c:v>0.84999999999999987</c:v>
                </c:pt>
                <c:pt idx="9">
                  <c:v>0.94999999999999984</c:v>
                </c:pt>
                <c:pt idx="10">
                  <c:v>1.0499999999999998</c:v>
                </c:pt>
                <c:pt idx="11">
                  <c:v>1.1499999999999999</c:v>
                </c:pt>
                <c:pt idx="12">
                  <c:v>1.25</c:v>
                </c:pt>
                <c:pt idx="13">
                  <c:v>1.35</c:v>
                </c:pt>
                <c:pt idx="14">
                  <c:v>1.4500000000000002</c:v>
                </c:pt>
                <c:pt idx="15">
                  <c:v>1.5500000000000003</c:v>
                </c:pt>
                <c:pt idx="16">
                  <c:v>1.6500000000000004</c:v>
                </c:pt>
                <c:pt idx="17">
                  <c:v>1.7500000000000004</c:v>
                </c:pt>
                <c:pt idx="18">
                  <c:v>1.8500000000000005</c:v>
                </c:pt>
                <c:pt idx="19">
                  <c:v>1.9500000000000006</c:v>
                </c:pt>
                <c:pt idx="20">
                  <c:v>2.0500000000000007</c:v>
                </c:pt>
                <c:pt idx="21">
                  <c:v>2.1500000000000008</c:v>
                </c:pt>
                <c:pt idx="22">
                  <c:v>2.2500000000000009</c:v>
                </c:pt>
                <c:pt idx="23">
                  <c:v>2.350000000000001</c:v>
                </c:pt>
                <c:pt idx="24">
                  <c:v>2.4500000000000011</c:v>
                </c:pt>
                <c:pt idx="25">
                  <c:v>2.5500000000000012</c:v>
                </c:pt>
                <c:pt idx="26">
                  <c:v>2.6500000000000012</c:v>
                </c:pt>
                <c:pt idx="27">
                  <c:v>2.7500000000000013</c:v>
                </c:pt>
                <c:pt idx="28">
                  <c:v>2.8500000000000014</c:v>
                </c:pt>
                <c:pt idx="29">
                  <c:v>2.9500000000000015</c:v>
                </c:pt>
                <c:pt idx="30">
                  <c:v>3.0500000000000016</c:v>
                </c:pt>
                <c:pt idx="31">
                  <c:v>3.1500000000000017</c:v>
                </c:pt>
                <c:pt idx="32">
                  <c:v>3.2500000000000018</c:v>
                </c:pt>
                <c:pt idx="33">
                  <c:v>3.3500000000000019</c:v>
                </c:pt>
                <c:pt idx="34">
                  <c:v>3.450000000000002</c:v>
                </c:pt>
                <c:pt idx="35">
                  <c:v>3.550000000000002</c:v>
                </c:pt>
                <c:pt idx="36">
                  <c:v>3.6500000000000021</c:v>
                </c:pt>
                <c:pt idx="37">
                  <c:v>3.7500000000000022</c:v>
                </c:pt>
                <c:pt idx="38">
                  <c:v>3.8500000000000023</c:v>
                </c:pt>
                <c:pt idx="39">
                  <c:v>3.9500000000000024</c:v>
                </c:pt>
                <c:pt idx="40">
                  <c:v>4.0500000000000025</c:v>
                </c:pt>
              </c:numCache>
            </c:numRef>
          </c:xVal>
          <c:yVal>
            <c:numRef>
              <c:f>Sheet1!$E$21:$E$61</c:f>
              <c:numCache>
                <c:formatCode>0.00E+00</c:formatCode>
                <c:ptCount val="41"/>
                <c:pt idx="0">
                  <c:v>1.0798556057827649E-7</c:v>
                </c:pt>
                <c:pt idx="1">
                  <c:v>103017.75760904039</c:v>
                </c:pt>
                <c:pt idx="2">
                  <c:v>5980261.0114123505</c:v>
                </c:pt>
                <c:pt idx="3">
                  <c:v>18954848.123564824</c:v>
                </c:pt>
                <c:pt idx="4">
                  <c:v>26148440.092121832</c:v>
                </c:pt>
                <c:pt idx="5">
                  <c:v>26305551.509186253</c:v>
                </c:pt>
                <c:pt idx="6">
                  <c:v>23095255.752644401</c:v>
                </c:pt>
                <c:pt idx="7">
                  <c:v>19068502.975551758</c:v>
                </c:pt>
                <c:pt idx="8">
                  <c:v>15326773.743406123</c:v>
                </c:pt>
                <c:pt idx="9">
                  <c:v>12200011.377516447</c:v>
                </c:pt>
                <c:pt idx="10">
                  <c:v>9702188.0230097845</c:v>
                </c:pt>
                <c:pt idx="11">
                  <c:v>7744137.8259145748</c:v>
                </c:pt>
                <c:pt idx="12">
                  <c:v>6218599.5579723241</c:v>
                </c:pt>
                <c:pt idx="13">
                  <c:v>5029418.3080891483</c:v>
                </c:pt>
                <c:pt idx="14">
                  <c:v>4098644.6486867554</c:v>
                </c:pt>
                <c:pt idx="15">
                  <c:v>3365767.5131788356</c:v>
                </c:pt>
                <c:pt idx="16">
                  <c:v>2784708.2271951376</c:v>
                </c:pt>
                <c:pt idx="17">
                  <c:v>2320635.0884285038</c:v>
                </c:pt>
                <c:pt idx="18">
                  <c:v>1947243.1540557847</c:v>
                </c:pt>
                <c:pt idx="19">
                  <c:v>1644614.1959845957</c:v>
                </c:pt>
                <c:pt idx="20">
                  <c:v>1397594.897441302</c:v>
                </c:pt>
                <c:pt idx="21">
                  <c:v>1194589.1567768587</c:v>
                </c:pt>
                <c:pt idx="22">
                  <c:v>1026665.3078132867</c:v>
                </c:pt>
                <c:pt idx="23">
                  <c:v>886897.18497361569</c:v>
                </c:pt>
                <c:pt idx="24">
                  <c:v>769876.92087992828</c:v>
                </c:pt>
                <c:pt idx="25">
                  <c:v>671353.35343983502</c:v>
                </c:pt>
                <c:pt idx="26">
                  <c:v>587962.31377697212</c:v>
                </c:pt>
                <c:pt idx="27">
                  <c:v>517024.29613319895</c:v>
                </c:pt>
                <c:pt idx="28">
                  <c:v>456391.74654335494</c:v>
                </c:pt>
                <c:pt idx="29">
                  <c:v>404333.07478052814</c:v>
                </c:pt>
                <c:pt idx="30">
                  <c:v>359443.99846896884</c:v>
                </c:pt>
                <c:pt idx="31">
                  <c:v>320579.35071333032</c:v>
                </c:pt>
                <c:pt idx="32">
                  <c:v>286800.30202736182</c:v>
                </c:pt>
                <c:pt idx="33">
                  <c:v>257333.26433611751</c:v>
                </c:pt>
                <c:pt idx="34">
                  <c:v>231537.70238165272</c:v>
                </c:pt>
                <c:pt idx="35">
                  <c:v>208880.77759814091</c:v>
                </c:pt>
                <c:pt idx="36">
                  <c:v>188917.26362170305</c:v>
                </c:pt>
                <c:pt idx="37">
                  <c:v>171273.55242960184</c:v>
                </c:pt>
                <c:pt idx="38">
                  <c:v>155634.85232963099</c:v>
                </c:pt>
                <c:pt idx="39">
                  <c:v>141734.88992167884</c:v>
                </c:pt>
                <c:pt idx="40">
                  <c:v>129347.58664866466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BB0-4622-885F-4878449E9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3824512"/>
        <c:axId val="643831400"/>
      </c:scatterChart>
      <c:valAx>
        <c:axId val="643824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Wavelength,</a:t>
                </a:r>
                <a:r>
                  <a:rPr lang="en-US" baseline="0"/>
                  <a:t> micrometers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831400"/>
        <c:crosses val="autoZero"/>
        <c:crossBetween val="midCat"/>
      </c:valAx>
      <c:valAx>
        <c:axId val="6438314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baseline="0">
                    <a:effectLst/>
                  </a:rPr>
                  <a:t>Energy flux density, W m</a:t>
                </a:r>
                <a:r>
                  <a:rPr lang="en-US" sz="1000" b="0" i="0" u="none" strike="noStrike" baseline="30000">
                    <a:effectLst/>
                  </a:rPr>
                  <a:t>-2 </a:t>
                </a:r>
                <a:r>
                  <a:rPr lang="el-GR" sz="1000" b="0" i="0" u="none" strike="noStrike" baseline="0">
                    <a:effectLst/>
                  </a:rPr>
                  <a:t>μ</a:t>
                </a:r>
                <a:r>
                  <a:rPr lang="en-US" sz="1000" b="0" i="0" u="none" strike="noStrike" baseline="0">
                    <a:effectLst/>
                  </a:rPr>
                  <a:t>m</a:t>
                </a:r>
                <a:r>
                  <a:rPr lang="en-US" sz="1000" b="0" i="0" u="none" strike="noStrike" baseline="30000">
                    <a:effectLst/>
                  </a:rPr>
                  <a:t>-1</a:t>
                </a:r>
                <a:r>
                  <a:rPr lang="en-US" sz="1000" b="0" i="0" u="none" strike="noStrike" baseline="0"/>
                  <a:t> 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8245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338137</xdr:colOff>
      <xdr:row>38</xdr:row>
      <xdr:rowOff>28575</xdr:rowOff>
    </xdr:from>
    <xdr:to>
      <xdr:col>19</xdr:col>
      <xdr:colOff>33337</xdr:colOff>
      <xdr:row>52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485775</xdr:colOff>
      <xdr:row>20</xdr:row>
      <xdr:rowOff>185737</xdr:rowOff>
    </xdr:from>
    <xdr:to>
      <xdr:col>10</xdr:col>
      <xdr:colOff>571500</xdr:colOff>
      <xdr:row>35</xdr:row>
      <xdr:rowOff>71437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220BCDF-5C93-4520-BD27-25935D8FB7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0.31354</cdr:x>
      <cdr:y>0.05555</cdr:y>
    </cdr:from>
    <cdr:to>
      <cdr:x>0.45521</cdr:x>
      <cdr:y>0.76389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433520" y="152397"/>
          <a:ext cx="647715" cy="1943103"/>
        </a:xfrm>
        <a:prstGeom xmlns:a="http://schemas.openxmlformats.org/drawingml/2006/main" prst="rect">
          <a:avLst/>
        </a:prstGeom>
        <a:solidFill xmlns:a="http://schemas.openxmlformats.org/drawingml/2006/main">
          <a:srgbClr val="009900">
            <a:alpha val="33333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0.60521</cdr:x>
      <cdr:y>0.22569</cdr:y>
    </cdr:from>
    <cdr:to>
      <cdr:x>0.85105</cdr:x>
      <cdr:y>0.39583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767005" y="619122"/>
          <a:ext cx="1123980" cy="4667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T=3040K</a:t>
          </a:r>
        </a:p>
        <a:p xmlns:a="http://schemas.openxmlformats.org/drawingml/2006/main">
          <a:r>
            <a:rPr lang="en-US" sz="1100"/>
            <a:t>   (Prox.</a:t>
          </a:r>
          <a:r>
            <a:rPr lang="en-US" sz="1100" baseline="0"/>
            <a:t> Centauri</a:t>
          </a:r>
          <a:r>
            <a:rPr lang="en-US" sz="1100"/>
            <a:t>)</a:t>
          </a:r>
        </a:p>
      </cdr:txBody>
    </cdr:sp>
  </cdr:relSizeAnchor>
  <cdr:relSizeAnchor xmlns:cdr="http://schemas.openxmlformats.org/drawingml/2006/chartDrawing">
    <cdr:from>
      <cdr:x>0.49896</cdr:x>
      <cdr:y>0.45486</cdr:y>
    </cdr:from>
    <cdr:to>
      <cdr:x>0.69896</cdr:x>
      <cdr:y>0.61806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281260" y="1247766"/>
          <a:ext cx="914400" cy="4476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T=5800K</a:t>
          </a:r>
        </a:p>
        <a:p xmlns:a="http://schemas.openxmlformats.org/drawingml/2006/main">
          <a:r>
            <a:rPr lang="en-US" sz="1100"/>
            <a:t>   (Our Sun)</a:t>
          </a:r>
        </a:p>
      </cdr:txBody>
    </cdr:sp>
  </cdr:relSizeAnchor>
  <cdr:relSizeAnchor xmlns:cdr="http://schemas.openxmlformats.org/drawingml/2006/chartDrawing">
    <cdr:from>
      <cdr:x>0.38229</cdr:x>
      <cdr:y>0.5625</cdr:y>
    </cdr:from>
    <cdr:to>
      <cdr:x>0.58229</cdr:x>
      <cdr:y>0.74652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747845" y="1543059"/>
          <a:ext cx="914400" cy="5048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T=6380K</a:t>
          </a:r>
        </a:p>
        <a:p xmlns:a="http://schemas.openxmlformats.org/drawingml/2006/main">
          <a:r>
            <a:rPr lang="en-US" sz="1100"/>
            <a:t>   (10% hotter</a:t>
          </a:r>
        </a:p>
        <a:p xmlns:a="http://schemas.openxmlformats.org/drawingml/2006/main">
          <a:r>
            <a:rPr lang="en-US" sz="1100"/>
            <a:t>   than Sun)</a:t>
          </a:r>
        </a:p>
      </cdr:txBody>
    </cdr:sp>
  </cdr:relSizeAnchor>
  <cdr:relSizeAnchor xmlns:cdr="http://schemas.openxmlformats.org/drawingml/2006/chartDrawing">
    <cdr:from>
      <cdr:x>0.27188</cdr:x>
      <cdr:y>0.0382</cdr:y>
    </cdr:from>
    <cdr:to>
      <cdr:x>0.47188</cdr:x>
      <cdr:y>0.20139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243035" y="104784"/>
          <a:ext cx="914400" cy="4476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PAR</a:t>
          </a:r>
        </a:p>
        <a:p xmlns:a="http://schemas.openxmlformats.org/drawingml/2006/main">
          <a:r>
            <a:rPr lang="en-US" sz="1100"/>
            <a:t>400-700 nm</a:t>
          </a:r>
        </a:p>
      </cdr:txBody>
    </cdr:sp>
  </cdr:relSizeAnchor>
  <cdr:relSizeAnchor xmlns:cdr="http://schemas.openxmlformats.org/drawingml/2006/chartDrawing">
    <cdr:from>
      <cdr:x>0.18646</cdr:x>
      <cdr:y>0.05208</cdr:y>
    </cdr:from>
    <cdr:to>
      <cdr:x>0.30313</cdr:x>
      <cdr:y>0.76389</cdr:y>
    </cdr:to>
    <cdr:sp macro="" textlink="">
      <cdr:nvSpPr>
        <cdr:cNvPr id="7" name="Rectangle 6"/>
        <cdr:cNvSpPr/>
      </cdr:nvSpPr>
      <cdr:spPr>
        <a:xfrm xmlns:a="http://schemas.openxmlformats.org/drawingml/2006/main">
          <a:off x="852488" y="142874"/>
          <a:ext cx="533400" cy="1952625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>
            <a:alpha val="52000"/>
          </a:srgbClr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0.17708</cdr:x>
      <cdr:y>0.16146</cdr:y>
    </cdr:from>
    <cdr:to>
      <cdr:x>0.24167</cdr:x>
      <cdr:y>0.49479</cdr:y>
    </cdr:to>
    <cdr:sp macro="" textlink="">
      <cdr:nvSpPr>
        <cdr:cNvPr id="8" name="TextBox 7"/>
        <cdr:cNvSpPr txBox="1"/>
      </cdr:nvSpPr>
      <cdr:spPr>
        <a:xfrm xmlns:a="http://schemas.openxmlformats.org/drawingml/2006/main" rot="16200000">
          <a:off x="500064" y="752475"/>
          <a:ext cx="9144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Danger - UV!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3"/>
  <sheetViews>
    <sheetView tabSelected="1" topLeftCell="A16" workbookViewId="0">
      <selection activeCell="F17" sqref="F17"/>
    </sheetView>
  </sheetViews>
  <sheetFormatPr defaultRowHeight="15" x14ac:dyDescent="0.25"/>
  <cols>
    <col min="1" max="1" width="15.85546875" customWidth="1"/>
    <col min="2" max="2" width="24.28515625" customWidth="1"/>
    <col min="3" max="3" width="10" bestFit="1" customWidth="1"/>
    <col min="4" max="4" width="10.7109375" customWidth="1"/>
    <col min="6" max="6" width="10.85546875" customWidth="1"/>
    <col min="10" max="10" width="9.140625" style="2"/>
  </cols>
  <sheetData>
    <row r="1" spans="1:12" x14ac:dyDescent="0.25">
      <c r="A1" t="s">
        <v>0</v>
      </c>
    </row>
    <row r="3" spans="1:12" x14ac:dyDescent="0.25">
      <c r="A3" t="s">
        <v>1</v>
      </c>
    </row>
    <row r="4" spans="1:12" x14ac:dyDescent="0.25">
      <c r="A4" t="s">
        <v>2</v>
      </c>
      <c r="B4" s="1">
        <v>6.6259999999999998E-34</v>
      </c>
      <c r="C4" t="s">
        <v>5</v>
      </c>
    </row>
    <row r="5" spans="1:12" x14ac:dyDescent="0.25">
      <c r="A5" t="s">
        <v>3</v>
      </c>
      <c r="B5" s="1">
        <v>299800000</v>
      </c>
      <c r="C5" t="s">
        <v>4</v>
      </c>
    </row>
    <row r="6" spans="1:12" x14ac:dyDescent="0.25">
      <c r="A6" t="s">
        <v>6</v>
      </c>
      <c r="B6" s="1">
        <v>1.3805999999999999E-23</v>
      </c>
      <c r="C6" t="s">
        <v>7</v>
      </c>
    </row>
    <row r="7" spans="1:12" x14ac:dyDescent="0.25">
      <c r="A7" t="s">
        <v>12</v>
      </c>
      <c r="B7" s="1">
        <f>B4*B5^2</f>
        <v>5.9554514503999998E-17</v>
      </c>
    </row>
    <row r="8" spans="1:12" x14ac:dyDescent="0.25">
      <c r="B8" s="1"/>
    </row>
    <row r="9" spans="1:12" x14ac:dyDescent="0.25">
      <c r="A9" t="s">
        <v>8</v>
      </c>
      <c r="D9" t="s">
        <v>37</v>
      </c>
      <c r="E9" t="s">
        <v>38</v>
      </c>
    </row>
    <row r="10" spans="1:12" x14ac:dyDescent="0.25">
      <c r="A10" t="s">
        <v>15</v>
      </c>
      <c r="B10" s="1">
        <v>3042</v>
      </c>
      <c r="C10" t="s">
        <v>9</v>
      </c>
      <c r="D10">
        <f>A29</f>
        <v>0.84999999999999987</v>
      </c>
      <c r="E10" t="s">
        <v>45</v>
      </c>
    </row>
    <row r="11" spans="1:12" x14ac:dyDescent="0.25">
      <c r="A11" t="s">
        <v>16</v>
      </c>
      <c r="B11" s="1">
        <f>B4*B5/(B6*B10)</f>
        <v>4.729943807602351E-6</v>
      </c>
    </row>
    <row r="12" spans="1:12" ht="17.25" x14ac:dyDescent="0.25">
      <c r="A12" t="s">
        <v>17</v>
      </c>
      <c r="B12" s="1">
        <v>5800</v>
      </c>
      <c r="C12" t="s">
        <v>9</v>
      </c>
      <c r="D12">
        <v>0.5</v>
      </c>
      <c r="E12" t="s">
        <v>46</v>
      </c>
      <c r="G12" t="s">
        <v>82</v>
      </c>
    </row>
    <row r="13" spans="1:12" x14ac:dyDescent="0.25">
      <c r="A13" t="s">
        <v>18</v>
      </c>
      <c r="B13" s="1">
        <f>B4*B5/(B6*B12)</f>
        <v>2.4807739763321297E-6</v>
      </c>
    </row>
    <row r="14" spans="1:12" x14ac:dyDescent="0.25">
      <c r="A14" t="s">
        <v>21</v>
      </c>
      <c r="B14" s="1">
        <v>6380</v>
      </c>
      <c r="C14" t="s">
        <v>9</v>
      </c>
      <c r="D14">
        <v>0.5</v>
      </c>
      <c r="E14" t="s">
        <v>46</v>
      </c>
    </row>
    <row r="15" spans="1:12" x14ac:dyDescent="0.25">
      <c r="A15" t="s">
        <v>22</v>
      </c>
      <c r="B15" s="1">
        <f>B4*B5/(B6*B14)</f>
        <v>2.255249069392845E-6</v>
      </c>
      <c r="L15" t="s">
        <v>33</v>
      </c>
    </row>
    <row r="16" spans="1:12" x14ac:dyDescent="0.25">
      <c r="A16" t="s">
        <v>52</v>
      </c>
      <c r="B16" s="1">
        <v>0.1</v>
      </c>
      <c r="C16" t="s">
        <v>11</v>
      </c>
    </row>
    <row r="17" spans="1:15" ht="17.25" x14ac:dyDescent="0.25">
      <c r="A17" t="s">
        <v>53</v>
      </c>
      <c r="B17">
        <v>0.5</v>
      </c>
      <c r="H17" t="s">
        <v>20</v>
      </c>
      <c r="L17" t="s">
        <v>48</v>
      </c>
    </row>
    <row r="18" spans="1:15" ht="17.25" x14ac:dyDescent="0.25"/>
    <row r="19" spans="1:15" x14ac:dyDescent="0.25">
      <c r="A19" t="s">
        <v>10</v>
      </c>
      <c r="C19" t="s">
        <v>14</v>
      </c>
      <c r="E19" t="s">
        <v>19</v>
      </c>
      <c r="G19" t="s">
        <v>36</v>
      </c>
      <c r="I19" t="s">
        <v>23</v>
      </c>
      <c r="L19" t="s">
        <v>29</v>
      </c>
      <c r="M19" t="s">
        <v>30</v>
      </c>
      <c r="N19" t="s">
        <v>31</v>
      </c>
      <c r="O19" t="s">
        <v>32</v>
      </c>
    </row>
    <row r="20" spans="1:15" x14ac:dyDescent="0.25">
      <c r="A20" t="s">
        <v>11</v>
      </c>
      <c r="B20" t="s">
        <v>47</v>
      </c>
      <c r="C20" t="s">
        <v>13</v>
      </c>
      <c r="E20" t="s">
        <v>13</v>
      </c>
      <c r="G20" t="s">
        <v>13</v>
      </c>
      <c r="I20" t="s">
        <v>24</v>
      </c>
      <c r="J20" s="2" t="s">
        <v>25</v>
      </c>
      <c r="K20" t="s">
        <v>26</v>
      </c>
      <c r="L20" t="s">
        <v>27</v>
      </c>
      <c r="M20" t="s">
        <v>27</v>
      </c>
      <c r="N20" t="s">
        <v>27</v>
      </c>
      <c r="O20" t="s">
        <v>27</v>
      </c>
    </row>
    <row r="21" spans="1:15" x14ac:dyDescent="0.25">
      <c r="A21" s="1">
        <f>B16*B17</f>
        <v>0.05</v>
      </c>
      <c r="B21" s="1">
        <f>A21*0.000001</f>
        <v>4.9999999999999998E-8</v>
      </c>
      <c r="C21" s="1">
        <f>0.000002*(B$7/B21^5)/(EXP(B$11/B21)-1)</f>
        <v>3.1428579726403523E-27</v>
      </c>
      <c r="D21" s="1"/>
      <c r="E21" s="1">
        <f>0.000002*(B$7/B21^5)/(EXP(B$13/B21)-1)</f>
        <v>1.0798556057827649E-7</v>
      </c>
      <c r="F21" s="1"/>
      <c r="G21" s="1">
        <f>0.000002*(B$7/B21^5)/(EXP(B$15/B21)-1)</f>
        <v>9.8231356069336419E-6</v>
      </c>
      <c r="H21" s="1"/>
      <c r="I21" s="1">
        <f>C21/C$30</f>
        <v>2.9464749796049112E-33</v>
      </c>
      <c r="J21" s="3">
        <f>E21/E$25</f>
        <v>4.1297132906528928E-15</v>
      </c>
      <c r="K21" s="1">
        <f>G21/G$25</f>
        <v>2.2698873909530301E-13</v>
      </c>
      <c r="L21" s="6"/>
      <c r="M21" s="6"/>
      <c r="N21" s="6"/>
      <c r="O21" s="6"/>
    </row>
    <row r="22" spans="1:15" x14ac:dyDescent="0.25">
      <c r="A22">
        <f>A21+0.1</f>
        <v>0.15000000000000002</v>
      </c>
      <c r="B22" s="1">
        <f t="shared" ref="B22:B85" si="0">A22*0.000001</f>
        <v>1.5000000000000002E-7</v>
      </c>
      <c r="C22" s="1">
        <f t="shared" ref="C22:C85" si="1">0.000002*(B$7/B22^5)/(EXP(B$11/B22)-1)</f>
        <v>3.1688261981802919E-2</v>
      </c>
      <c r="D22" s="1"/>
      <c r="E22" s="1">
        <f t="shared" ref="E22:E85" si="2">0.000002*(B$7/B22^5)/(EXP(B$13/B22)-1)</f>
        <v>103017.75760904039</v>
      </c>
      <c r="F22" s="1"/>
      <c r="G22" s="1">
        <f t="shared" ref="G22:G85" si="3">0.000002*(B$7/B22^5)/(EXP(B$15/B22)-1)</f>
        <v>463312.13594010612</v>
      </c>
      <c r="H22" s="1"/>
      <c r="I22" s="1">
        <f t="shared" ref="I22:I85" si="4">C22/C$30</f>
        <v>2.9708205680738323E-8</v>
      </c>
      <c r="J22" s="3">
        <f t="shared" ref="J22:J85" si="5">E22/E$25</f>
        <v>3.9397286127243296E-3</v>
      </c>
      <c r="K22" s="1">
        <f t="shared" ref="K22:K85" si="6">G22/G$25</f>
        <v>1.070601503967477E-2</v>
      </c>
      <c r="L22" s="7">
        <v>0.13</v>
      </c>
      <c r="M22" s="7">
        <v>0.37</v>
      </c>
      <c r="N22" s="7">
        <v>0.5</v>
      </c>
      <c r="O22" s="7">
        <v>1</v>
      </c>
    </row>
    <row r="23" spans="1:15" x14ac:dyDescent="0.25">
      <c r="A23">
        <f t="shared" ref="A23:A86" si="7">A22+0.1</f>
        <v>0.25</v>
      </c>
      <c r="B23" s="1">
        <f t="shared" si="0"/>
        <v>2.4999999999999999E-7</v>
      </c>
      <c r="C23" s="1">
        <f t="shared" si="1"/>
        <v>740.44134681131072</v>
      </c>
      <c r="D23" s="1"/>
      <c r="E23" s="1">
        <f t="shared" si="2"/>
        <v>5980261.0114123505</v>
      </c>
      <c r="F23" s="1"/>
      <c r="G23" s="1">
        <f t="shared" si="3"/>
        <v>14741043.30520393</v>
      </c>
      <c r="H23" s="1"/>
      <c r="I23" s="1">
        <f t="shared" si="4"/>
        <v>6.9417451289140641E-4</v>
      </c>
      <c r="J23" s="3">
        <f t="shared" si="5"/>
        <v>0.22870431239277333</v>
      </c>
      <c r="K23" s="1">
        <f t="shared" si="6"/>
        <v>0.34062960817070409</v>
      </c>
      <c r="L23" s="8"/>
      <c r="M23" s="8">
        <f>L22/M22</f>
        <v>0.35135135135135137</v>
      </c>
      <c r="N23" s="8"/>
      <c r="O23" s="8"/>
    </row>
    <row r="24" spans="1:15" x14ac:dyDescent="0.25">
      <c r="A24" s="4">
        <f t="shared" si="7"/>
        <v>0.35</v>
      </c>
      <c r="B24" s="1">
        <f t="shared" si="0"/>
        <v>3.4999999999999998E-7</v>
      </c>
      <c r="C24" s="5">
        <f t="shared" si="1"/>
        <v>30654.558301794979</v>
      </c>
      <c r="D24" s="5"/>
      <c r="E24" s="5">
        <f t="shared" si="2"/>
        <v>18954848.123564824</v>
      </c>
      <c r="F24" s="5"/>
      <c r="G24" s="5">
        <f t="shared" si="3"/>
        <v>36131791.283199772</v>
      </c>
      <c r="H24" s="1"/>
      <c r="I24" s="1">
        <f t="shared" si="4"/>
        <v>2.8739093472683271E-2</v>
      </c>
      <c r="J24" s="3">
        <f t="shared" si="5"/>
        <v>0.7248940302666721</v>
      </c>
      <c r="K24" s="1">
        <f t="shared" si="6"/>
        <v>0.83491769561230089</v>
      </c>
      <c r="L24" s="9" t="s">
        <v>28</v>
      </c>
      <c r="M24" s="9" t="s">
        <v>28</v>
      </c>
      <c r="N24" s="9" t="s">
        <v>28</v>
      </c>
      <c r="O24" s="9" t="s">
        <v>28</v>
      </c>
    </row>
    <row r="25" spans="1:15" x14ac:dyDescent="0.25">
      <c r="A25">
        <f t="shared" si="7"/>
        <v>0.44999999999999996</v>
      </c>
      <c r="B25" s="1">
        <f t="shared" si="0"/>
        <v>4.4999999999999993E-7</v>
      </c>
      <c r="C25" s="1">
        <f t="shared" si="1"/>
        <v>175804.75641350666</v>
      </c>
      <c r="D25" s="1"/>
      <c r="E25" s="1">
        <f t="shared" si="2"/>
        <v>26148440.092121832</v>
      </c>
      <c r="F25" s="3"/>
      <c r="G25" s="1">
        <f t="shared" si="3"/>
        <v>43275871.948913381</v>
      </c>
      <c r="H25" s="1"/>
      <c r="I25" s="1">
        <f t="shared" si="4"/>
        <v>0.16481951159655867</v>
      </c>
      <c r="J25" s="3">
        <f t="shared" si="5"/>
        <v>1</v>
      </c>
      <c r="K25" s="1">
        <f t="shared" si="6"/>
        <v>1</v>
      </c>
      <c r="L25" s="6"/>
      <c r="M25" s="6"/>
      <c r="N25" s="6"/>
      <c r="O25" s="6"/>
    </row>
    <row r="26" spans="1:15" x14ac:dyDescent="0.25">
      <c r="A26">
        <f t="shared" si="7"/>
        <v>0.54999999999999993</v>
      </c>
      <c r="B26" s="1">
        <f t="shared" si="0"/>
        <v>5.4999999999999992E-7</v>
      </c>
      <c r="C26" s="1">
        <f t="shared" si="1"/>
        <v>435835.93476088863</v>
      </c>
      <c r="D26" s="1"/>
      <c r="E26" s="1">
        <f t="shared" si="2"/>
        <v>26305551.509186253</v>
      </c>
      <c r="F26" s="1"/>
      <c r="G26" s="1">
        <f t="shared" si="3"/>
        <v>39864067.051021494</v>
      </c>
      <c r="H26" s="1"/>
      <c r="I26" s="1">
        <f t="shared" si="4"/>
        <v>0.40860251661541747</v>
      </c>
      <c r="J26" s="3">
        <f t="shared" si="5"/>
        <v>1.0060084432000882</v>
      </c>
      <c r="K26" s="1">
        <f t="shared" si="6"/>
        <v>0.92116149844607453</v>
      </c>
      <c r="L26" s="7">
        <v>0.18</v>
      </c>
      <c r="M26" s="7">
        <v>0.39</v>
      </c>
      <c r="N26" s="7">
        <v>0.43</v>
      </c>
      <c r="O26" s="7">
        <v>1</v>
      </c>
    </row>
    <row r="27" spans="1:15" x14ac:dyDescent="0.25">
      <c r="A27" s="4">
        <f t="shared" si="7"/>
        <v>0.64999999999999991</v>
      </c>
      <c r="B27" s="1">
        <f t="shared" si="0"/>
        <v>6.4999999999999992E-7</v>
      </c>
      <c r="C27" s="5">
        <f t="shared" si="1"/>
        <v>710212.43139691115</v>
      </c>
      <c r="D27" s="5"/>
      <c r="E27" s="5">
        <f t="shared" si="2"/>
        <v>23095255.752644401</v>
      </c>
      <c r="F27" s="5"/>
      <c r="G27" s="5">
        <f t="shared" si="3"/>
        <v>32982059.473706465</v>
      </c>
      <c r="H27" s="1"/>
      <c r="I27" s="1">
        <f t="shared" si="4"/>
        <v>0.66583446580544348</v>
      </c>
      <c r="J27" s="3">
        <f t="shared" si="5"/>
        <v>0.8832364634861215</v>
      </c>
      <c r="K27" s="1">
        <f t="shared" si="6"/>
        <v>0.76213506483800875</v>
      </c>
      <c r="L27" s="8"/>
      <c r="M27" s="8">
        <f>L26/M26</f>
        <v>0.46153846153846151</v>
      </c>
      <c r="N27" s="8"/>
      <c r="O27" s="9"/>
    </row>
    <row r="28" spans="1:15" x14ac:dyDescent="0.25">
      <c r="A28">
        <f t="shared" si="7"/>
        <v>0.74999999999999989</v>
      </c>
      <c r="B28" s="1">
        <f t="shared" si="0"/>
        <v>7.4999999999999981E-7</v>
      </c>
      <c r="C28" s="1">
        <f t="shared" si="1"/>
        <v>917304.14174791868</v>
      </c>
      <c r="D28" s="1"/>
      <c r="E28" s="1">
        <f t="shared" si="2"/>
        <v>19068502.975551758</v>
      </c>
      <c r="F28" s="1"/>
      <c r="G28" s="1">
        <f t="shared" si="3"/>
        <v>26105726.853907477</v>
      </c>
      <c r="H28" s="1"/>
      <c r="I28" s="1">
        <f t="shared" si="4"/>
        <v>0.85998595096473085</v>
      </c>
      <c r="J28" s="3">
        <f t="shared" si="5"/>
        <v>0.7292405553972926</v>
      </c>
      <c r="K28" s="1">
        <f t="shared" si="6"/>
        <v>0.60323976567647108</v>
      </c>
      <c r="L28" t="s">
        <v>50</v>
      </c>
      <c r="M28" t="s">
        <v>50</v>
      </c>
      <c r="N28" t="s">
        <v>50</v>
      </c>
      <c r="O28" t="s">
        <v>50</v>
      </c>
    </row>
    <row r="29" spans="1:15" x14ac:dyDescent="0.25">
      <c r="A29">
        <f t="shared" si="7"/>
        <v>0.84999999999999987</v>
      </c>
      <c r="B29" s="1">
        <f t="shared" si="0"/>
        <v>8.499999999999998E-7</v>
      </c>
      <c r="C29" s="1">
        <f t="shared" si="1"/>
        <v>1032344.5471645903</v>
      </c>
      <c r="D29" s="3"/>
      <c r="E29" s="1">
        <f t="shared" si="2"/>
        <v>15326773.743406123</v>
      </c>
      <c r="F29" s="1"/>
      <c r="G29" s="1">
        <f t="shared" si="3"/>
        <v>20336665.828903083</v>
      </c>
      <c r="H29" s="1"/>
      <c r="I29" s="1">
        <f t="shared" si="4"/>
        <v>0.96783800128155151</v>
      </c>
      <c r="J29" s="3">
        <f t="shared" si="5"/>
        <v>0.58614485947954775</v>
      </c>
      <c r="K29" s="1">
        <f t="shared" si="6"/>
        <v>0.46993081625045613</v>
      </c>
    </row>
    <row r="30" spans="1:15" x14ac:dyDescent="0.25">
      <c r="A30">
        <f t="shared" si="7"/>
        <v>0.94999999999999984</v>
      </c>
      <c r="B30" s="1">
        <f t="shared" si="0"/>
        <v>9.499999999999998E-7</v>
      </c>
      <c r="C30" s="1">
        <f t="shared" si="1"/>
        <v>1066650.1478528671</v>
      </c>
      <c r="D30" s="3"/>
      <c r="E30" s="1">
        <f t="shared" si="2"/>
        <v>12200011.377516447</v>
      </c>
      <c r="F30" s="1"/>
      <c r="G30" s="1">
        <f t="shared" si="3"/>
        <v>15804524.898475131</v>
      </c>
      <c r="H30" s="1"/>
      <c r="I30" s="1">
        <f t="shared" si="4"/>
        <v>1</v>
      </c>
      <c r="J30" s="3">
        <f t="shared" si="5"/>
        <v>0.46656746385388181</v>
      </c>
      <c r="K30" s="1">
        <f t="shared" si="6"/>
        <v>0.36520407762395113</v>
      </c>
    </row>
    <row r="31" spans="1:15" x14ac:dyDescent="0.25">
      <c r="A31">
        <f t="shared" si="7"/>
        <v>1.0499999999999998</v>
      </c>
      <c r="B31" s="1">
        <f t="shared" si="0"/>
        <v>1.0499999999999997E-6</v>
      </c>
      <c r="C31" s="1">
        <f t="shared" si="1"/>
        <v>1043414.4596222725</v>
      </c>
      <c r="D31" s="1"/>
      <c r="E31" s="1">
        <f t="shared" si="2"/>
        <v>9702188.0230097845</v>
      </c>
      <c r="F31" s="1"/>
      <c r="G31" s="1">
        <f t="shared" si="3"/>
        <v>12334019.287788091</v>
      </c>
      <c r="H31" s="1"/>
      <c r="I31" s="1">
        <f t="shared" si="4"/>
        <v>0.9782162049315164</v>
      </c>
      <c r="J31" s="3">
        <f t="shared" si="5"/>
        <v>0.37104270804792372</v>
      </c>
      <c r="K31" s="1">
        <f t="shared" si="6"/>
        <v>0.28500914556610774</v>
      </c>
    </row>
    <row r="32" spans="1:15" x14ac:dyDescent="0.25">
      <c r="A32">
        <f t="shared" si="7"/>
        <v>1.1499999999999999</v>
      </c>
      <c r="B32" s="1">
        <f t="shared" si="0"/>
        <v>1.1499999999999998E-6</v>
      </c>
      <c r="C32" s="1">
        <f t="shared" si="1"/>
        <v>984844.96197570581</v>
      </c>
      <c r="D32" s="1"/>
      <c r="E32" s="1">
        <f t="shared" si="2"/>
        <v>7744137.8259145748</v>
      </c>
      <c r="F32" s="1"/>
      <c r="G32" s="1">
        <f t="shared" si="3"/>
        <v>9696713.4901437238</v>
      </c>
      <c r="H32" s="1"/>
      <c r="I32" s="1">
        <f t="shared" si="4"/>
        <v>0.92330645053410199</v>
      </c>
      <c r="J32" s="3">
        <f t="shared" si="5"/>
        <v>0.29616060455735477</v>
      </c>
      <c r="K32" s="1">
        <f t="shared" si="6"/>
        <v>0.22406743188422804</v>
      </c>
    </row>
    <row r="33" spans="1:12" x14ac:dyDescent="0.25">
      <c r="A33">
        <f t="shared" si="7"/>
        <v>1.25</v>
      </c>
      <c r="B33" s="1">
        <f t="shared" si="0"/>
        <v>1.2499999999999999E-6</v>
      </c>
      <c r="C33" s="1">
        <f t="shared" si="1"/>
        <v>907884.106587496</v>
      </c>
      <c r="D33" s="1"/>
      <c r="E33" s="1">
        <f t="shared" si="2"/>
        <v>6218599.5579723241</v>
      </c>
      <c r="F33" s="1"/>
      <c r="G33" s="1">
        <f t="shared" si="3"/>
        <v>7690411.8128742762</v>
      </c>
      <c r="H33" s="1"/>
      <c r="I33" s="1">
        <f t="shared" si="4"/>
        <v>0.85115453123504259</v>
      </c>
      <c r="J33" s="3">
        <f t="shared" si="5"/>
        <v>0.23781914087662551</v>
      </c>
      <c r="K33" s="1">
        <f t="shared" si="6"/>
        <v>0.17770668657936484</v>
      </c>
    </row>
    <row r="34" spans="1:12" x14ac:dyDescent="0.25">
      <c r="A34">
        <f t="shared" si="7"/>
        <v>1.35</v>
      </c>
      <c r="B34" s="1">
        <f t="shared" si="0"/>
        <v>1.35E-6</v>
      </c>
      <c r="C34" s="1">
        <f t="shared" si="1"/>
        <v>823990.02438074874</v>
      </c>
      <c r="D34" s="1"/>
      <c r="E34" s="1">
        <f t="shared" si="2"/>
        <v>5029418.3080891483</v>
      </c>
      <c r="F34" s="1"/>
      <c r="G34" s="1">
        <f t="shared" si="3"/>
        <v>6155783.6938026296</v>
      </c>
      <c r="H34" s="1"/>
      <c r="I34" s="1">
        <f t="shared" si="4"/>
        <v>0.7725026111320703</v>
      </c>
      <c r="J34" s="3">
        <f t="shared" si="5"/>
        <v>0.19234104559852666</v>
      </c>
      <c r="K34" s="1">
        <f t="shared" si="6"/>
        <v>0.14224516841785312</v>
      </c>
    </row>
    <row r="35" spans="1:12" x14ac:dyDescent="0.25">
      <c r="A35">
        <f t="shared" si="7"/>
        <v>1.4500000000000002</v>
      </c>
      <c r="B35" s="1">
        <f t="shared" si="0"/>
        <v>1.4500000000000001E-6</v>
      </c>
      <c r="C35" s="1">
        <f t="shared" si="1"/>
        <v>740266.49967912235</v>
      </c>
      <c r="D35" s="1"/>
      <c r="E35" s="1">
        <f t="shared" si="2"/>
        <v>4098644.6486867554</v>
      </c>
      <c r="F35" s="1"/>
      <c r="G35" s="1">
        <f t="shared" si="3"/>
        <v>4972954.857853258</v>
      </c>
      <c r="H35" s="1"/>
      <c r="I35" s="1">
        <f t="shared" si="4"/>
        <v>0.69401059116642438</v>
      </c>
      <c r="J35" s="3">
        <f t="shared" si="5"/>
        <v>0.15674528324623163</v>
      </c>
      <c r="K35" s="1">
        <f t="shared" si="6"/>
        <v>0.11491287486301301</v>
      </c>
      <c r="L35" t="s">
        <v>49</v>
      </c>
    </row>
    <row r="36" spans="1:12" x14ac:dyDescent="0.25">
      <c r="A36">
        <f t="shared" si="7"/>
        <v>1.5500000000000003</v>
      </c>
      <c r="B36" s="1">
        <f t="shared" si="0"/>
        <v>1.5500000000000002E-6</v>
      </c>
      <c r="C36" s="1">
        <f t="shared" si="1"/>
        <v>660754.26912305062</v>
      </c>
      <c r="D36" s="1"/>
      <c r="E36" s="1">
        <f t="shared" si="2"/>
        <v>3365767.5131788356</v>
      </c>
      <c r="F36" s="1"/>
      <c r="G36" s="1">
        <f t="shared" si="3"/>
        <v>4053399.9106571041</v>
      </c>
      <c r="H36" s="1"/>
      <c r="I36" s="1">
        <f t="shared" si="4"/>
        <v>0.61946672060480934</v>
      </c>
      <c r="J36" s="3">
        <f t="shared" si="5"/>
        <v>0.12871771705390928</v>
      </c>
      <c r="K36" s="1">
        <f t="shared" si="6"/>
        <v>9.3664199659387368E-2</v>
      </c>
      <c r="L36" t="s">
        <v>34</v>
      </c>
    </row>
    <row r="37" spans="1:12" x14ac:dyDescent="0.25">
      <c r="A37">
        <f t="shared" si="7"/>
        <v>1.6500000000000004</v>
      </c>
      <c r="B37" s="1">
        <f t="shared" si="0"/>
        <v>1.6500000000000003E-6</v>
      </c>
      <c r="C37" s="1">
        <f t="shared" si="1"/>
        <v>587489.31174387236</v>
      </c>
      <c r="D37" s="1"/>
      <c r="E37" s="1">
        <f t="shared" si="2"/>
        <v>2784708.2271951376</v>
      </c>
      <c r="F37" s="1"/>
      <c r="G37" s="1">
        <f t="shared" si="3"/>
        <v>3332106.7687447746</v>
      </c>
      <c r="H37" s="1"/>
      <c r="I37" s="1">
        <f t="shared" si="4"/>
        <v>0.55077975934890144</v>
      </c>
      <c r="J37" s="3">
        <f t="shared" si="5"/>
        <v>0.10649615110440688</v>
      </c>
      <c r="K37" s="1">
        <f t="shared" si="6"/>
        <v>7.6996871898463062E-2</v>
      </c>
      <c r="L37" t="s">
        <v>35</v>
      </c>
    </row>
    <row r="38" spans="1:12" x14ac:dyDescent="0.25">
      <c r="A38">
        <f t="shared" si="7"/>
        <v>1.7500000000000004</v>
      </c>
      <c r="B38" s="1">
        <f t="shared" si="0"/>
        <v>1.7500000000000004E-6</v>
      </c>
      <c r="C38" s="1">
        <f t="shared" si="1"/>
        <v>521264.5752283904</v>
      </c>
      <c r="D38" s="1"/>
      <c r="E38" s="1">
        <f t="shared" si="2"/>
        <v>2320635.0884285038</v>
      </c>
      <c r="F38" s="1"/>
      <c r="G38" s="1">
        <f t="shared" si="3"/>
        <v>2761275.6394798462</v>
      </c>
      <c r="H38" s="1"/>
      <c r="I38" s="1">
        <f t="shared" si="4"/>
        <v>0.48869310736765886</v>
      </c>
      <c r="J38" s="3">
        <f t="shared" si="5"/>
        <v>8.8748509672195691E-2</v>
      </c>
      <c r="K38" s="1">
        <f t="shared" si="6"/>
        <v>6.3806354791406561E-2</v>
      </c>
    </row>
    <row r="39" spans="1:12" x14ac:dyDescent="0.25">
      <c r="A39">
        <f t="shared" si="7"/>
        <v>1.8500000000000005</v>
      </c>
      <c r="B39" s="1">
        <f t="shared" si="0"/>
        <v>1.8500000000000005E-6</v>
      </c>
      <c r="C39" s="1">
        <f t="shared" si="1"/>
        <v>462141.44507096562</v>
      </c>
      <c r="D39" s="1"/>
      <c r="E39" s="1">
        <f t="shared" si="2"/>
        <v>1947243.1540557847</v>
      </c>
      <c r="F39" s="1"/>
      <c r="G39" s="1">
        <f t="shared" si="3"/>
        <v>2305593.855782147</v>
      </c>
      <c r="H39" s="1"/>
      <c r="I39" s="1">
        <f t="shared" si="4"/>
        <v>0.43326431445328317</v>
      </c>
      <c r="J39" s="3">
        <f t="shared" si="5"/>
        <v>7.4468807592176889E-2</v>
      </c>
      <c r="K39" s="1">
        <f t="shared" si="6"/>
        <v>5.3276658607916007E-2</v>
      </c>
    </row>
    <row r="40" spans="1:12" x14ac:dyDescent="0.25">
      <c r="A40">
        <f t="shared" si="7"/>
        <v>1.9500000000000006</v>
      </c>
      <c r="B40" s="1">
        <f t="shared" si="0"/>
        <v>1.9500000000000004E-6</v>
      </c>
      <c r="C40" s="1">
        <f t="shared" si="1"/>
        <v>409778.08850883105</v>
      </c>
      <c r="D40" s="1"/>
      <c r="E40" s="1">
        <f t="shared" si="2"/>
        <v>1644614.1959845957</v>
      </c>
      <c r="F40" s="1"/>
      <c r="G40" s="1">
        <f t="shared" si="3"/>
        <v>1938798.0766304904</v>
      </c>
      <c r="H40" s="1"/>
      <c r="I40" s="1">
        <f t="shared" si="4"/>
        <v>0.38417290742770843</v>
      </c>
      <c r="J40" s="3">
        <f t="shared" si="5"/>
        <v>6.28953081021493E-2</v>
      </c>
      <c r="K40" s="1">
        <f t="shared" si="6"/>
        <v>4.4800901502786983E-2</v>
      </c>
    </row>
    <row r="41" spans="1:12" x14ac:dyDescent="0.25">
      <c r="A41">
        <f t="shared" si="7"/>
        <v>2.0500000000000007</v>
      </c>
      <c r="B41" s="1">
        <f t="shared" si="0"/>
        <v>2.0500000000000007E-6</v>
      </c>
      <c r="C41" s="1">
        <f t="shared" si="1"/>
        <v>363632.98795746407</v>
      </c>
      <c r="D41" s="1"/>
      <c r="E41" s="1">
        <f t="shared" si="2"/>
        <v>1397594.897441302</v>
      </c>
      <c r="F41" s="1"/>
      <c r="G41" s="1">
        <f t="shared" si="3"/>
        <v>1641204.0969145775</v>
      </c>
      <c r="H41" s="1"/>
      <c r="I41" s="1">
        <f t="shared" si="4"/>
        <v>0.34091120569330602</v>
      </c>
      <c r="J41" s="3">
        <f t="shared" si="5"/>
        <v>5.3448499892059652E-2</v>
      </c>
      <c r="K41" s="1">
        <f t="shared" si="6"/>
        <v>3.7924229437872409E-2</v>
      </c>
    </row>
    <row r="42" spans="1:12" x14ac:dyDescent="0.25">
      <c r="A42">
        <f t="shared" si="7"/>
        <v>2.1500000000000008</v>
      </c>
      <c r="B42" s="1">
        <f t="shared" si="0"/>
        <v>2.1500000000000006E-6</v>
      </c>
      <c r="C42" s="1">
        <f t="shared" si="1"/>
        <v>323086.92147677863</v>
      </c>
      <c r="D42" s="1"/>
      <c r="E42" s="1">
        <f t="shared" si="2"/>
        <v>1194589.1567768587</v>
      </c>
      <c r="F42" s="1"/>
      <c r="G42" s="1">
        <f t="shared" si="3"/>
        <v>1397937.8785794009</v>
      </c>
      <c r="H42" s="1"/>
      <c r="I42" s="1">
        <f t="shared" si="4"/>
        <v>0.30289867969093931</v>
      </c>
      <c r="J42" s="3">
        <f t="shared" si="5"/>
        <v>4.5684910938024639E-2</v>
      </c>
      <c r="K42" s="1">
        <f t="shared" si="6"/>
        <v>3.230293962024957E-2</v>
      </c>
    </row>
    <row r="43" spans="1:12" x14ac:dyDescent="0.25">
      <c r="A43">
        <f t="shared" si="7"/>
        <v>2.2500000000000009</v>
      </c>
      <c r="B43" s="1">
        <f t="shared" si="0"/>
        <v>2.2500000000000009E-6</v>
      </c>
      <c r="C43" s="1">
        <f t="shared" si="1"/>
        <v>287513.17171989946</v>
      </c>
      <c r="D43" s="1"/>
      <c r="E43" s="1">
        <f t="shared" si="2"/>
        <v>1026665.3078132867</v>
      </c>
      <c r="F43" s="1"/>
      <c r="G43" s="1">
        <f t="shared" si="3"/>
        <v>1197666.6728341638</v>
      </c>
      <c r="H43" s="1"/>
      <c r="I43" s="1">
        <f t="shared" si="4"/>
        <v>0.269547772808783</v>
      </c>
      <c r="J43" s="3">
        <f t="shared" si="5"/>
        <v>3.9262965752309135E-2</v>
      </c>
      <c r="K43" s="1">
        <f t="shared" si="6"/>
        <v>2.7675159826889083E-2</v>
      </c>
    </row>
    <row r="44" spans="1:12" x14ac:dyDescent="0.25">
      <c r="A44">
        <f t="shared" si="7"/>
        <v>2.350000000000001</v>
      </c>
      <c r="B44" s="1">
        <f t="shared" si="0"/>
        <v>2.3500000000000008E-6</v>
      </c>
      <c r="C44" s="1">
        <f t="shared" si="1"/>
        <v>256315.62427002777</v>
      </c>
      <c r="D44" s="1"/>
      <c r="E44" s="1">
        <f t="shared" si="2"/>
        <v>886897.18497361569</v>
      </c>
      <c r="F44" s="1"/>
      <c r="G44" s="1">
        <f t="shared" si="3"/>
        <v>1031684.7762912901</v>
      </c>
      <c r="H44" s="1"/>
      <c r="I44" s="1">
        <f t="shared" si="4"/>
        <v>0.24029961912627396</v>
      </c>
      <c r="J44" s="3">
        <f t="shared" si="5"/>
        <v>3.3917785605911757E-2</v>
      </c>
      <c r="K44" s="1">
        <f t="shared" si="6"/>
        <v>2.3839722455718072E-2</v>
      </c>
    </row>
    <row r="45" spans="1:12" x14ac:dyDescent="0.25">
      <c r="A45">
        <f t="shared" si="7"/>
        <v>2.4500000000000011</v>
      </c>
      <c r="B45" s="1">
        <f t="shared" si="0"/>
        <v>2.4500000000000011E-6</v>
      </c>
      <c r="C45" s="1">
        <f t="shared" si="1"/>
        <v>228947.39501207246</v>
      </c>
      <c r="D45" s="1"/>
      <c r="E45" s="1">
        <f t="shared" si="2"/>
        <v>769876.92087992828</v>
      </c>
      <c r="F45" s="1"/>
      <c r="G45" s="1">
        <f t="shared" si="3"/>
        <v>893250.77831861319</v>
      </c>
      <c r="H45" s="1"/>
      <c r="I45" s="1">
        <f t="shared" si="4"/>
        <v>0.21464150684546032</v>
      </c>
      <c r="J45" s="3">
        <f t="shared" si="5"/>
        <v>2.9442556350115955E-2</v>
      </c>
      <c r="K45" s="1">
        <f t="shared" si="6"/>
        <v>2.0640849926099339E-2</v>
      </c>
    </row>
    <row r="46" spans="1:12" x14ac:dyDescent="0.25">
      <c r="A46">
        <f t="shared" si="7"/>
        <v>2.5500000000000012</v>
      </c>
      <c r="B46" s="1">
        <f t="shared" si="0"/>
        <v>2.550000000000001E-6</v>
      </c>
      <c r="C46" s="1">
        <f t="shared" si="1"/>
        <v>204917.96017564347</v>
      </c>
      <c r="D46" s="1"/>
      <c r="E46" s="1">
        <f t="shared" si="2"/>
        <v>671353.35343983502</v>
      </c>
      <c r="F46" s="1"/>
      <c r="G46" s="1">
        <f t="shared" si="3"/>
        <v>777103.74555015285</v>
      </c>
      <c r="H46" s="1"/>
      <c r="I46" s="1">
        <f t="shared" si="4"/>
        <v>0.19211356280982739</v>
      </c>
      <c r="J46" s="3">
        <f t="shared" si="5"/>
        <v>2.5674699946713252E-2</v>
      </c>
      <c r="K46" s="1">
        <f t="shared" si="6"/>
        <v>1.7956974881234374E-2</v>
      </c>
    </row>
    <row r="47" spans="1:12" x14ac:dyDescent="0.25">
      <c r="A47">
        <f t="shared" si="7"/>
        <v>2.6500000000000012</v>
      </c>
      <c r="B47" s="1">
        <f t="shared" si="0"/>
        <v>2.6500000000000013E-6</v>
      </c>
      <c r="C47" s="1">
        <f t="shared" si="1"/>
        <v>183793.74113180727</v>
      </c>
      <c r="D47" s="1"/>
      <c r="E47" s="1">
        <f t="shared" si="2"/>
        <v>587962.31377697212</v>
      </c>
      <c r="F47" s="1"/>
      <c r="G47" s="1">
        <f t="shared" si="3"/>
        <v>679107.38812939171</v>
      </c>
      <c r="H47" s="1"/>
      <c r="I47" s="1">
        <f t="shared" si="4"/>
        <v>0.17230930075974604</v>
      </c>
      <c r="J47" s="3">
        <f t="shared" si="5"/>
        <v>2.24855598156357E-2</v>
      </c>
      <c r="K47" s="1">
        <f t="shared" si="6"/>
        <v>1.5692517736697931E-2</v>
      </c>
    </row>
    <row r="48" spans="1:12" x14ac:dyDescent="0.25">
      <c r="A48">
        <f t="shared" si="7"/>
        <v>2.7500000000000013</v>
      </c>
      <c r="B48" s="1">
        <f t="shared" si="0"/>
        <v>2.7500000000000012E-6</v>
      </c>
      <c r="C48" s="1">
        <f t="shared" si="1"/>
        <v>165195.17238764348</v>
      </c>
      <c r="D48" s="1"/>
      <c r="E48" s="1">
        <f t="shared" si="2"/>
        <v>517024.29613319895</v>
      </c>
      <c r="F48" s="1"/>
      <c r="G48" s="1">
        <f t="shared" si="3"/>
        <v>595986.34523400036</v>
      </c>
      <c r="H48" s="1"/>
      <c r="I48" s="1">
        <f t="shared" si="4"/>
        <v>0.15487287253480075</v>
      </c>
      <c r="J48" s="3">
        <f t="shared" si="5"/>
        <v>1.9772663084746355E-2</v>
      </c>
      <c r="K48" s="1">
        <f t="shared" si="6"/>
        <v>1.3771792881205367E-2</v>
      </c>
    </row>
    <row r="49" spans="1:11" x14ac:dyDescent="0.25">
      <c r="A49">
        <f t="shared" si="7"/>
        <v>2.8500000000000014</v>
      </c>
      <c r="B49" s="1">
        <f t="shared" si="0"/>
        <v>2.8500000000000011E-6</v>
      </c>
      <c r="C49" s="1">
        <f t="shared" si="1"/>
        <v>148792.07170886913</v>
      </c>
      <c r="D49" s="1"/>
      <c r="E49" s="1">
        <f t="shared" si="2"/>
        <v>456391.74654335494</v>
      </c>
      <c r="F49" s="1"/>
      <c r="G49" s="1">
        <f t="shared" si="3"/>
        <v>525129.24017618026</v>
      </c>
      <c r="H49" s="1"/>
      <c r="I49" s="1">
        <f t="shared" si="4"/>
        <v>0.13949472749653</v>
      </c>
      <c r="J49" s="3">
        <f t="shared" si="5"/>
        <v>1.7453880420226657E-2</v>
      </c>
      <c r="K49" s="1">
        <f t="shared" si="6"/>
        <v>1.2134457759651584E-2</v>
      </c>
    </row>
    <row r="50" spans="1:11" x14ac:dyDescent="0.25">
      <c r="A50">
        <f t="shared" si="7"/>
        <v>2.9500000000000015</v>
      </c>
      <c r="B50" s="1">
        <f t="shared" si="0"/>
        <v>2.9500000000000014E-6</v>
      </c>
      <c r="C50" s="1">
        <f t="shared" si="1"/>
        <v>134298.37876567474</v>
      </c>
      <c r="D50" s="1"/>
      <c r="E50" s="1">
        <f t="shared" si="2"/>
        <v>404333.07478052814</v>
      </c>
      <c r="F50" s="1"/>
      <c r="G50" s="1">
        <f t="shared" si="3"/>
        <v>464440.48461332871</v>
      </c>
      <c r="H50" s="1"/>
      <c r="I50" s="1">
        <f t="shared" si="4"/>
        <v>0.12590667993250937</v>
      </c>
      <c r="J50" s="3">
        <f t="shared" si="5"/>
        <v>1.5462990272308755E-2</v>
      </c>
      <c r="K50" s="1">
        <f t="shared" si="6"/>
        <v>1.0732088429358392E-2</v>
      </c>
    </row>
    <row r="51" spans="1:11" x14ac:dyDescent="0.25">
      <c r="A51">
        <f t="shared" si="7"/>
        <v>3.0500000000000016</v>
      </c>
      <c r="B51" s="1">
        <f t="shared" si="0"/>
        <v>3.0500000000000013E-6</v>
      </c>
      <c r="C51" s="1">
        <f t="shared" si="1"/>
        <v>121466.86541020413</v>
      </c>
      <c r="D51" s="1"/>
      <c r="E51" s="1">
        <f t="shared" si="2"/>
        <v>359443.99846896884</v>
      </c>
      <c r="F51" s="1"/>
      <c r="G51" s="1">
        <f t="shared" si="3"/>
        <v>412227.93875949789</v>
      </c>
      <c r="H51" s="1"/>
      <c r="I51" s="1">
        <f t="shared" si="4"/>
        <v>0.11387694986468906</v>
      </c>
      <c r="J51" s="3">
        <f t="shared" si="5"/>
        <v>1.3746288390536321E-2</v>
      </c>
      <c r="K51" s="1">
        <f t="shared" si="6"/>
        <v>9.525583661171004E-3</v>
      </c>
    </row>
    <row r="52" spans="1:11" x14ac:dyDescent="0.25">
      <c r="A52">
        <f t="shared" si="7"/>
        <v>3.1500000000000017</v>
      </c>
      <c r="B52" s="1">
        <f t="shared" si="0"/>
        <v>3.1500000000000016E-6</v>
      </c>
      <c r="C52" s="1">
        <f t="shared" si="1"/>
        <v>110084.13901084056</v>
      </c>
      <c r="D52" s="1"/>
      <c r="E52" s="1">
        <f t="shared" si="2"/>
        <v>320579.35071333032</v>
      </c>
      <c r="F52" s="1"/>
      <c r="G52" s="1">
        <f t="shared" si="3"/>
        <v>367117.13932808471</v>
      </c>
      <c r="H52" s="1"/>
      <c r="I52" s="1">
        <f t="shared" si="4"/>
        <v>0.1032054786027419</v>
      </c>
      <c r="J52" s="3">
        <f t="shared" si="5"/>
        <v>1.2259979929354046E-2</v>
      </c>
      <c r="K52" s="1">
        <f t="shared" si="6"/>
        <v>8.4831829561160983E-3</v>
      </c>
    </row>
    <row r="53" spans="1:11" x14ac:dyDescent="0.25">
      <c r="A53">
        <f t="shared" si="7"/>
        <v>3.2500000000000018</v>
      </c>
      <c r="B53" s="1">
        <f t="shared" si="0"/>
        <v>3.2500000000000015E-6</v>
      </c>
      <c r="C53" s="1">
        <f t="shared" si="1"/>
        <v>99966.09181032682</v>
      </c>
      <c r="D53" s="1"/>
      <c r="E53" s="1">
        <f t="shared" si="2"/>
        <v>286800.30202736182</v>
      </c>
      <c r="F53" s="1"/>
      <c r="G53" s="1">
        <f t="shared" si="3"/>
        <v>327985.35635623807</v>
      </c>
      <c r="H53" s="1"/>
      <c r="I53" s="1">
        <f t="shared" si="4"/>
        <v>9.3719662451231436E-2</v>
      </c>
      <c r="J53" s="3">
        <f t="shared" si="5"/>
        <v>1.0968161045819741E-2</v>
      </c>
      <c r="K53" s="1">
        <f t="shared" si="6"/>
        <v>7.5789427592220585E-3</v>
      </c>
    </row>
    <row r="54" spans="1:11" x14ac:dyDescent="0.25">
      <c r="A54">
        <f t="shared" si="7"/>
        <v>3.3500000000000019</v>
      </c>
      <c r="B54" s="1">
        <f t="shared" si="0"/>
        <v>3.3500000000000018E-6</v>
      </c>
      <c r="C54" s="1">
        <f t="shared" si="1"/>
        <v>90953.850904243474</v>
      </c>
      <c r="D54" s="1"/>
      <c r="E54" s="1">
        <f t="shared" si="2"/>
        <v>257333.26433611751</v>
      </c>
      <c r="F54" s="1"/>
      <c r="G54" s="1">
        <f t="shared" si="3"/>
        <v>293910.55473036045</v>
      </c>
      <c r="H54" s="1"/>
      <c r="I54" s="1">
        <f t="shared" si="4"/>
        <v>8.5270555755634303E-2</v>
      </c>
      <c r="J54" s="3">
        <f t="shared" si="5"/>
        <v>9.8412472571795407E-3</v>
      </c>
      <c r="K54" s="1">
        <f t="shared" si="6"/>
        <v>6.7915570846803072E-3</v>
      </c>
    </row>
    <row r="55" spans="1:11" x14ac:dyDescent="0.25">
      <c r="A55">
        <f t="shared" si="7"/>
        <v>3.450000000000002</v>
      </c>
      <c r="B55" s="1">
        <f t="shared" si="0"/>
        <v>3.4500000000000017E-6</v>
      </c>
      <c r="C55" s="1">
        <f t="shared" si="1"/>
        <v>82910.228078223809</v>
      </c>
      <c r="D55" s="1"/>
      <c r="E55" s="1">
        <f t="shared" si="2"/>
        <v>231537.70238165272</v>
      </c>
      <c r="F55" s="1"/>
      <c r="G55" s="1">
        <f t="shared" si="3"/>
        <v>264131.63664820412</v>
      </c>
      <c r="H55" s="1"/>
      <c r="I55" s="1">
        <f t="shared" si="4"/>
        <v>7.7729542573185276E-2</v>
      </c>
      <c r="J55" s="3">
        <f t="shared" si="5"/>
        <v>8.8547424460479335E-3</v>
      </c>
      <c r="K55" s="1">
        <f t="shared" si="6"/>
        <v>6.1034388159759822E-3</v>
      </c>
    </row>
    <row r="56" spans="1:11" x14ac:dyDescent="0.25">
      <c r="A56">
        <f t="shared" si="7"/>
        <v>3.550000000000002</v>
      </c>
      <c r="B56" s="1">
        <f t="shared" si="0"/>
        <v>3.550000000000002E-6</v>
      </c>
      <c r="C56" s="1">
        <f t="shared" si="1"/>
        <v>75716.639478491779</v>
      </c>
      <c r="D56" s="1"/>
      <c r="E56" s="1">
        <f t="shared" si="2"/>
        <v>208880.77759814091</v>
      </c>
      <c r="F56" s="1"/>
      <c r="G56" s="1">
        <f t="shared" si="3"/>
        <v>238017.27957485628</v>
      </c>
      <c r="H56" s="1"/>
      <c r="I56" s="1">
        <f t="shared" si="4"/>
        <v>7.0985448819284341E-2</v>
      </c>
      <c r="J56" s="3">
        <f t="shared" si="5"/>
        <v>7.9882691610760302E-3</v>
      </c>
      <c r="K56" s="1">
        <f t="shared" si="6"/>
        <v>5.499999626947613E-3</v>
      </c>
    </row>
    <row r="57" spans="1:11" x14ac:dyDescent="0.25">
      <c r="A57">
        <f t="shared" si="7"/>
        <v>3.6500000000000021</v>
      </c>
      <c r="B57" s="1">
        <f t="shared" si="0"/>
        <v>3.6500000000000019E-6</v>
      </c>
      <c r="C57" s="1">
        <f t="shared" si="1"/>
        <v>69270.451399760248</v>
      </c>
      <c r="D57" s="1"/>
      <c r="E57" s="1">
        <f t="shared" si="2"/>
        <v>188917.26362170305</v>
      </c>
      <c r="F57" s="1"/>
      <c r="G57" s="1">
        <f t="shared" si="3"/>
        <v>215041.36597998344</v>
      </c>
      <c r="H57" s="1"/>
      <c r="I57" s="1">
        <f t="shared" si="4"/>
        <v>6.4942053905115441E-2</v>
      </c>
      <c r="J57" s="3">
        <f t="shared" si="5"/>
        <v>7.2248005217956093E-3</v>
      </c>
      <c r="K57" s="1">
        <f t="shared" si="6"/>
        <v>4.9690822228570476E-3</v>
      </c>
    </row>
    <row r="58" spans="1:11" x14ac:dyDescent="0.25">
      <c r="A58">
        <f t="shared" si="7"/>
        <v>3.7500000000000022</v>
      </c>
      <c r="B58" s="1">
        <f t="shared" si="0"/>
        <v>3.7500000000000022E-6</v>
      </c>
      <c r="C58" s="1">
        <f t="shared" si="1"/>
        <v>63482.703852740786</v>
      </c>
      <c r="D58" s="1"/>
      <c r="E58" s="1">
        <f t="shared" si="2"/>
        <v>171273.55242960184</v>
      </c>
      <c r="F58" s="1"/>
      <c r="G58" s="1">
        <f t="shared" si="3"/>
        <v>194763.49984207432</v>
      </c>
      <c r="H58" s="1"/>
      <c r="I58" s="1">
        <f t="shared" si="4"/>
        <v>5.9515956549136051E-2</v>
      </c>
      <c r="J58" s="3">
        <f t="shared" si="5"/>
        <v>6.5500485622163067E-3</v>
      </c>
      <c r="K58" s="1">
        <f t="shared" si="6"/>
        <v>4.5005101242556172E-3</v>
      </c>
    </row>
    <row r="59" spans="1:11" x14ac:dyDescent="0.25">
      <c r="A59">
        <f t="shared" si="7"/>
        <v>3.8500000000000023</v>
      </c>
      <c r="B59" s="1">
        <f t="shared" si="0"/>
        <v>3.8500000000000021E-6</v>
      </c>
      <c r="C59" s="1">
        <f t="shared" si="1"/>
        <v>58276.16403144403</v>
      </c>
      <c r="D59" s="1"/>
      <c r="E59" s="1">
        <f t="shared" si="2"/>
        <v>155634.85232963099</v>
      </c>
      <c r="F59" s="1"/>
      <c r="G59" s="1">
        <f t="shared" si="3"/>
        <v>176813.47217072474</v>
      </c>
      <c r="H59" s="1"/>
      <c r="I59" s="1">
        <f t="shared" si="4"/>
        <v>5.4634749874410179E-2</v>
      </c>
      <c r="J59" s="3">
        <f t="shared" si="5"/>
        <v>5.9519746409852437E-3</v>
      </c>
      <c r="K59" s="1">
        <f t="shared" si="6"/>
        <v>4.0857287030392087E-3</v>
      </c>
    </row>
    <row r="60" spans="1:11" x14ac:dyDescent="0.25">
      <c r="A60">
        <f t="shared" si="7"/>
        <v>3.9500000000000024</v>
      </c>
      <c r="B60" s="1">
        <f t="shared" si="0"/>
        <v>3.950000000000002E-6</v>
      </c>
      <c r="C60" s="1">
        <f t="shared" si="1"/>
        <v>53583.664919647279</v>
      </c>
      <c r="D60" s="1"/>
      <c r="E60" s="1">
        <f t="shared" si="2"/>
        <v>141734.88992167884</v>
      </c>
      <c r="F60" s="1"/>
      <c r="G60" s="1">
        <f t="shared" si="3"/>
        <v>160878.81005260631</v>
      </c>
      <c r="H60" s="1"/>
      <c r="I60" s="1">
        <f t="shared" si="4"/>
        <v>5.0235463828050365E-2</v>
      </c>
      <c r="J60" s="3">
        <f t="shared" si="5"/>
        <v>5.4203956114529991E-3</v>
      </c>
      <c r="K60" s="1">
        <f t="shared" si="6"/>
        <v>3.717517471225576E-3</v>
      </c>
    </row>
    <row r="61" spans="1:11" x14ac:dyDescent="0.25">
      <c r="A61">
        <f t="shared" si="7"/>
        <v>4.0500000000000025</v>
      </c>
      <c r="B61" s="1">
        <f t="shared" si="0"/>
        <v>4.0500000000000019E-6</v>
      </c>
      <c r="C61" s="1">
        <f t="shared" si="1"/>
        <v>49346.688614779814</v>
      </c>
      <c r="D61" s="1"/>
      <c r="E61" s="1">
        <f t="shared" si="2"/>
        <v>129347.58664866466</v>
      </c>
      <c r="F61" s="1"/>
      <c r="G61" s="1">
        <f t="shared" si="3"/>
        <v>146694.74684622951</v>
      </c>
      <c r="H61" s="1"/>
      <c r="I61" s="1">
        <f t="shared" si="4"/>
        <v>4.6263237026791894E-2</v>
      </c>
      <c r="J61" s="3">
        <f t="shared" si="5"/>
        <v>4.9466655063540605E-3</v>
      </c>
      <c r="K61" s="1">
        <f t="shared" si="6"/>
        <v>3.3897583165834488E-3</v>
      </c>
    </row>
    <row r="62" spans="1:11" x14ac:dyDescent="0.25">
      <c r="A62">
        <f t="shared" si="7"/>
        <v>4.1500000000000021</v>
      </c>
      <c r="B62" s="1">
        <f t="shared" si="0"/>
        <v>4.1500000000000018E-6</v>
      </c>
      <c r="C62" s="1">
        <f t="shared" si="1"/>
        <v>45514.158668627715</v>
      </c>
      <c r="D62" s="1"/>
      <c r="E62" s="1">
        <f t="shared" si="2"/>
        <v>118280.30033160727</v>
      </c>
      <c r="F62" s="1"/>
      <c r="G62" s="1">
        <f t="shared" si="3"/>
        <v>134036.10363687022</v>
      </c>
      <c r="H62" s="1"/>
      <c r="I62" s="1">
        <f t="shared" si="4"/>
        <v>4.2670184558869909E-2</v>
      </c>
      <c r="J62" s="3">
        <f t="shared" si="5"/>
        <v>4.5234170724869939E-3</v>
      </c>
      <c r="K62" s="1">
        <f t="shared" si="6"/>
        <v>3.0972479028290438E-3</v>
      </c>
    </row>
    <row r="63" spans="1:11" x14ac:dyDescent="0.25">
      <c r="A63">
        <f t="shared" si="7"/>
        <v>4.2500000000000018</v>
      </c>
      <c r="B63" s="1">
        <f t="shared" si="0"/>
        <v>4.2500000000000017E-6</v>
      </c>
      <c r="C63" s="1">
        <f t="shared" si="1"/>
        <v>42041.410380961301</v>
      </c>
      <c r="D63" s="1"/>
      <c r="E63" s="1">
        <f t="shared" si="2"/>
        <v>108368.31309846594</v>
      </c>
      <c r="F63" s="1"/>
      <c r="G63" s="1">
        <f t="shared" si="3"/>
        <v>122710.68723097048</v>
      </c>
      <c r="H63" s="1"/>
      <c r="I63" s="1">
        <f t="shared" si="4"/>
        <v>3.9414432619345081E-2</v>
      </c>
      <c r="J63" s="3">
        <f t="shared" si="5"/>
        <v>4.1443509714797801E-3</v>
      </c>
      <c r="K63" s="1">
        <f t="shared" si="6"/>
        <v>2.8355451133562112E-3</v>
      </c>
    </row>
    <row r="64" spans="1:11" x14ac:dyDescent="0.25">
      <c r="A64">
        <f t="shared" si="7"/>
        <v>4.3500000000000014</v>
      </c>
      <c r="B64" s="1">
        <f t="shared" si="0"/>
        <v>4.3500000000000016E-6</v>
      </c>
      <c r="C64" s="1">
        <f t="shared" si="1"/>
        <v>38889.312292424605</v>
      </c>
      <c r="D64" s="1"/>
      <c r="E64" s="1">
        <f t="shared" si="2"/>
        <v>99470.316646824183</v>
      </c>
      <c r="F64" s="1"/>
      <c r="G64" s="1">
        <f t="shared" si="3"/>
        <v>112553.8974620072</v>
      </c>
      <c r="H64" s="1"/>
      <c r="I64" s="1">
        <f t="shared" si="4"/>
        <v>3.6459294896932753E-2</v>
      </c>
      <c r="J64" s="3">
        <f t="shared" si="5"/>
        <v>3.8040631217918512E-3</v>
      </c>
      <c r="K64" s="1">
        <f t="shared" si="6"/>
        <v>2.6008464392092583E-3</v>
      </c>
    </row>
    <row r="65" spans="1:11" x14ac:dyDescent="0.25">
      <c r="A65">
        <f t="shared" si="7"/>
        <v>4.4500000000000011</v>
      </c>
      <c r="B65" s="1">
        <f t="shared" si="0"/>
        <v>4.4500000000000006E-6</v>
      </c>
      <c r="C65" s="1">
        <f t="shared" si="1"/>
        <v>36023.515998595496</v>
      </c>
      <c r="D65" s="1"/>
      <c r="E65" s="1">
        <f t="shared" si="2"/>
        <v>91464.699176183552</v>
      </c>
      <c r="F65" s="1"/>
      <c r="G65" s="1">
        <f t="shared" si="3"/>
        <v>103424.30342481879</v>
      </c>
      <c r="H65" s="1"/>
      <c r="I65" s="1">
        <f t="shared" si="4"/>
        <v>3.3772569263792525E-2</v>
      </c>
      <c r="J65" s="3">
        <f t="shared" si="5"/>
        <v>3.4979026991266149E-3</v>
      </c>
      <c r="K65" s="1">
        <f t="shared" si="6"/>
        <v>2.3898837566325611E-3</v>
      </c>
    </row>
    <row r="66" spans="1:11" x14ac:dyDescent="0.25">
      <c r="A66">
        <f t="shared" si="7"/>
        <v>4.5500000000000007</v>
      </c>
      <c r="B66" s="1">
        <f t="shared" si="0"/>
        <v>4.5500000000000005E-6</v>
      </c>
      <c r="C66" s="1">
        <f t="shared" si="1"/>
        <v>33413.814817345323</v>
      </c>
      <c r="D66" s="1"/>
      <c r="E66" s="1">
        <f t="shared" si="2"/>
        <v>84246.479539802967</v>
      </c>
      <c r="F66" s="1"/>
      <c r="G66" s="1">
        <f t="shared" si="3"/>
        <v>95199.999605524237</v>
      </c>
      <c r="H66" s="1"/>
      <c r="I66" s="1">
        <f t="shared" si="4"/>
        <v>3.1325936516866631E-2</v>
      </c>
      <c r="J66" s="3">
        <f t="shared" si="5"/>
        <v>3.221854888589904E-3</v>
      </c>
      <c r="K66" s="1">
        <f t="shared" si="6"/>
        <v>2.1998401261078375E-3</v>
      </c>
    </row>
    <row r="67" spans="1:11" x14ac:dyDescent="0.25">
      <c r="A67">
        <f t="shared" si="7"/>
        <v>4.6500000000000004</v>
      </c>
      <c r="B67" s="1">
        <f t="shared" si="0"/>
        <v>4.6500000000000004E-6</v>
      </c>
      <c r="C67" s="1">
        <f t="shared" si="1"/>
        <v>31033.59479878371</v>
      </c>
      <c r="D67" s="1"/>
      <c r="E67" s="1">
        <f t="shared" si="2"/>
        <v>77724.766135416692</v>
      </c>
      <c r="F67" s="1"/>
      <c r="G67" s="1">
        <f t="shared" si="3"/>
        <v>87775.592530319816</v>
      </c>
      <c r="H67" s="1"/>
      <c r="I67" s="1">
        <f t="shared" si="4"/>
        <v>2.9094445691732522E-2</v>
      </c>
      <c r="J67" s="3">
        <f t="shared" si="5"/>
        <v>2.9724437045418285E-3</v>
      </c>
      <c r="K67" s="1">
        <f t="shared" si="6"/>
        <v>2.0282801611470197E-3</v>
      </c>
    </row>
    <row r="68" spans="1:11" x14ac:dyDescent="0.25">
      <c r="A68">
        <f t="shared" si="7"/>
        <v>4.75</v>
      </c>
      <c r="B68" s="1">
        <f t="shared" si="0"/>
        <v>4.7499999999999994E-6</v>
      </c>
      <c r="C68" s="1">
        <f t="shared" si="1"/>
        <v>28859.36410546445</v>
      </c>
      <c r="D68" s="1"/>
      <c r="E68" s="1">
        <f t="shared" si="2"/>
        <v>71820.642971868074</v>
      </c>
      <c r="F68" s="1"/>
      <c r="G68" s="1">
        <f t="shared" si="3"/>
        <v>81059.699338502483</v>
      </c>
      <c r="H68" s="1"/>
      <c r="I68" s="1">
        <f t="shared" si="4"/>
        <v>2.7056072849713127E-2</v>
      </c>
      <c r="J68" s="3">
        <f t="shared" si="5"/>
        <v>2.746651147022214E-3</v>
      </c>
      <c r="K68" s="1">
        <f t="shared" si="6"/>
        <v>1.8730922264071866E-3</v>
      </c>
    </row>
    <row r="69" spans="1:11" x14ac:dyDescent="0.25">
      <c r="A69">
        <f t="shared" si="7"/>
        <v>4.8499999999999996</v>
      </c>
      <c r="B69" s="1">
        <f t="shared" si="0"/>
        <v>4.8499999999999993E-6</v>
      </c>
      <c r="C69" s="1">
        <f t="shared" si="1"/>
        <v>26870.348954008958</v>
      </c>
      <c r="D69" s="1"/>
      <c r="E69" s="1">
        <f t="shared" si="2"/>
        <v>66465.404860871568</v>
      </c>
      <c r="F69" s="1"/>
      <c r="G69" s="1">
        <f t="shared" si="3"/>
        <v>74972.863697070439</v>
      </c>
      <c r="H69" s="1"/>
      <c r="I69" s="1">
        <f t="shared" si="4"/>
        <v>2.5191342267282403E-2</v>
      </c>
      <c r="J69" s="3">
        <f t="shared" si="5"/>
        <v>2.5418497098378227E-3</v>
      </c>
      <c r="K69" s="1">
        <f t="shared" si="6"/>
        <v>1.7324402795528869E-3</v>
      </c>
    </row>
    <row r="70" spans="1:11" x14ac:dyDescent="0.25">
      <c r="A70">
        <f t="shared" si="7"/>
        <v>4.9499999999999993</v>
      </c>
      <c r="B70" s="1">
        <f t="shared" si="0"/>
        <v>4.9499999999999992E-6</v>
      </c>
      <c r="C70" s="1">
        <f t="shared" si="1"/>
        <v>25048.14614407768</v>
      </c>
      <c r="D70" s="1"/>
      <c r="E70" s="1">
        <f t="shared" si="2"/>
        <v>61599.079031625268</v>
      </c>
      <c r="F70" s="1"/>
      <c r="G70" s="1">
        <f t="shared" si="3"/>
        <v>69445.813294670588</v>
      </c>
      <c r="H70" s="1"/>
      <c r="I70" s="1">
        <f t="shared" si="4"/>
        <v>2.3483000676931234E-2</v>
      </c>
      <c r="J70" s="3">
        <f t="shared" si="5"/>
        <v>2.3557458423756695E-3</v>
      </c>
      <c r="K70" s="1">
        <f t="shared" si="6"/>
        <v>1.6047236061852317E-3</v>
      </c>
    </row>
    <row r="71" spans="1:11" x14ac:dyDescent="0.25">
      <c r="A71">
        <f t="shared" si="7"/>
        <v>5.0499999999999989</v>
      </c>
      <c r="B71" s="1">
        <f t="shared" si="0"/>
        <v>5.0499999999999991E-6</v>
      </c>
      <c r="C71" s="1">
        <f t="shared" si="1"/>
        <v>23376.423751291557</v>
      </c>
      <c r="D71" s="1"/>
      <c r="E71" s="1">
        <f t="shared" si="2"/>
        <v>57169.182592342484</v>
      </c>
      <c r="F71" s="1"/>
      <c r="G71" s="1">
        <f t="shared" si="3"/>
        <v>64417.997972072088</v>
      </c>
      <c r="H71" s="1"/>
      <c r="I71" s="1">
        <f t="shared" si="4"/>
        <v>2.1915736662435716E-2</v>
      </c>
      <c r="J71" s="3">
        <f t="shared" si="5"/>
        <v>2.1863324309570106E-3</v>
      </c>
      <c r="K71" s="1">
        <f t="shared" si="6"/>
        <v>1.4885430395976012E-3</v>
      </c>
    </row>
    <row r="72" spans="1:11" x14ac:dyDescent="0.25">
      <c r="A72">
        <f t="shared" si="7"/>
        <v>5.1499999999999986</v>
      </c>
      <c r="B72" s="1">
        <f t="shared" si="0"/>
        <v>5.1499999999999981E-6</v>
      </c>
      <c r="C72" s="1">
        <f t="shared" si="1"/>
        <v>21840.662868266521</v>
      </c>
      <c r="D72" s="1"/>
      <c r="E72" s="1">
        <f t="shared" si="2"/>
        <v>53129.674884178974</v>
      </c>
      <c r="F72" s="1"/>
      <c r="G72" s="1">
        <f t="shared" si="3"/>
        <v>59836.359267371656</v>
      </c>
      <c r="H72" s="1"/>
      <c r="I72" s="1">
        <f t="shared" si="4"/>
        <v>2.0475938537327428E-2</v>
      </c>
      <c r="J72" s="3">
        <f t="shared" si="5"/>
        <v>2.031848733500023E-3</v>
      </c>
      <c r="K72" s="1">
        <f t="shared" si="6"/>
        <v>1.38267252796218E-3</v>
      </c>
    </row>
    <row r="73" spans="1:11" x14ac:dyDescent="0.25">
      <c r="A73">
        <f t="shared" si="7"/>
        <v>5.2499999999999982</v>
      </c>
      <c r="B73" s="1">
        <f t="shared" si="0"/>
        <v>5.249999999999998E-6</v>
      </c>
      <c r="C73" s="1">
        <f t="shared" si="1"/>
        <v>20427.934378914397</v>
      </c>
      <c r="D73" s="1"/>
      <c r="E73" s="1">
        <f t="shared" si="2"/>
        <v>49440.071438429542</v>
      </c>
      <c r="F73" s="1"/>
      <c r="G73" s="1">
        <f t="shared" si="3"/>
        <v>55654.291464541835</v>
      </c>
      <c r="H73" s="1"/>
      <c r="I73" s="1">
        <f t="shared" si="4"/>
        <v>1.9151485067559575E-2</v>
      </c>
      <c r="J73" s="3">
        <f t="shared" si="5"/>
        <v>1.8907464944084814E-3</v>
      </c>
      <c r="K73" s="1">
        <f t="shared" si="6"/>
        <v>1.2860351266923292E-3</v>
      </c>
    </row>
    <row r="74" spans="1:11" x14ac:dyDescent="0.25">
      <c r="A74">
        <f t="shared" si="7"/>
        <v>5.3499999999999979</v>
      </c>
      <c r="B74" s="1">
        <f t="shared" si="0"/>
        <v>5.3499999999999979E-6</v>
      </c>
      <c r="C74" s="1">
        <f t="shared" si="1"/>
        <v>19126.705677513914</v>
      </c>
      <c r="D74" s="1"/>
      <c r="E74" s="1">
        <f t="shared" si="2"/>
        <v>46064.692379329979</v>
      </c>
      <c r="F74" s="1"/>
      <c r="G74" s="1">
        <f t="shared" si="3"/>
        <v>51830.761660329772</v>
      </c>
      <c r="H74" s="1"/>
      <c r="I74" s="1">
        <f t="shared" si="4"/>
        <v>1.7931564267829863E-2</v>
      </c>
      <c r="J74" s="3">
        <f t="shared" si="5"/>
        <v>1.7616612010904866E-3</v>
      </c>
      <c r="K74" s="1">
        <f t="shared" si="6"/>
        <v>1.1976826653317427E-3</v>
      </c>
    </row>
    <row r="75" spans="1:11" x14ac:dyDescent="0.25">
      <c r="A75">
        <f t="shared" si="7"/>
        <v>5.4499999999999975</v>
      </c>
      <c r="B75" s="1">
        <f t="shared" si="0"/>
        <v>5.4499999999999969E-6</v>
      </c>
      <c r="C75" s="1">
        <f t="shared" si="1"/>
        <v>17926.673023270512</v>
      </c>
      <c r="D75" s="1"/>
      <c r="E75" s="1">
        <f t="shared" si="2"/>
        <v>42972.023038278043</v>
      </c>
      <c r="F75" s="1"/>
      <c r="G75" s="1">
        <f t="shared" si="3"/>
        <v>48329.562312008871</v>
      </c>
      <c r="H75" s="1"/>
      <c r="I75" s="1">
        <f t="shared" si="4"/>
        <v>1.6806516231546338E-2</v>
      </c>
      <c r="J75" s="3">
        <f t="shared" si="5"/>
        <v>1.6433876318008326E-3</v>
      </c>
      <c r="K75" s="1">
        <f t="shared" si="6"/>
        <v>1.1167784757534478E-3</v>
      </c>
    </row>
    <row r="76" spans="1:11" x14ac:dyDescent="0.25">
      <c r="A76">
        <f t="shared" si="7"/>
        <v>5.5499999999999972</v>
      </c>
      <c r="B76" s="1">
        <f t="shared" si="0"/>
        <v>5.5499999999999968E-6</v>
      </c>
      <c r="C76" s="1">
        <f t="shared" si="1"/>
        <v>16818.615876636894</v>
      </c>
      <c r="D76" s="1"/>
      <c r="E76" s="1">
        <f t="shared" si="2"/>
        <v>40134.168513622441</v>
      </c>
      <c r="F76" s="1"/>
      <c r="G76" s="1">
        <f t="shared" si="3"/>
        <v>45118.674510160206</v>
      </c>
      <c r="H76" s="1"/>
      <c r="I76" s="1">
        <f t="shared" si="4"/>
        <v>1.5767696569013029E-2</v>
      </c>
      <c r="J76" s="3">
        <f t="shared" si="5"/>
        <v>1.5348589962624315E-3</v>
      </c>
      <c r="K76" s="1">
        <f t="shared" si="6"/>
        <v>1.0425826789445683E-3</v>
      </c>
    </row>
    <row r="77" spans="1:11" x14ac:dyDescent="0.25">
      <c r="A77">
        <f t="shared" si="7"/>
        <v>5.6499999999999968</v>
      </c>
      <c r="B77" s="1">
        <f t="shared" si="0"/>
        <v>5.6499999999999967E-6</v>
      </c>
      <c r="C77" s="1">
        <f t="shared" si="1"/>
        <v>15794.270115440526</v>
      </c>
      <c r="D77" s="1"/>
      <c r="E77" s="1">
        <f t="shared" si="2"/>
        <v>37526.387120295403</v>
      </c>
      <c r="F77" s="1"/>
      <c r="G77" s="1">
        <f t="shared" si="3"/>
        <v>42169.72407953543</v>
      </c>
      <c r="H77" s="1"/>
      <c r="I77" s="1">
        <f t="shared" si="4"/>
        <v>1.4807357545708768E-2</v>
      </c>
      <c r="J77" s="3">
        <f t="shared" si="5"/>
        <v>1.4351290932877326E-3</v>
      </c>
      <c r="K77" s="1">
        <f t="shared" si="6"/>
        <v>9.7443961682196158E-4</v>
      </c>
    </row>
    <row r="78" spans="1:11" x14ac:dyDescent="0.25">
      <c r="A78">
        <f t="shared" si="7"/>
        <v>5.7499999999999964</v>
      </c>
      <c r="B78" s="1">
        <f t="shared" si="0"/>
        <v>5.7499999999999958E-6</v>
      </c>
      <c r="C78" s="1">
        <f t="shared" si="1"/>
        <v>14846.217493624892</v>
      </c>
      <c r="D78" s="1"/>
      <c r="E78" s="1">
        <f t="shared" si="2"/>
        <v>35126.690279514449</v>
      </c>
      <c r="F78" s="1"/>
      <c r="G78" s="1">
        <f t="shared" si="3"/>
        <v>39457.515736586931</v>
      </c>
      <c r="H78" s="1"/>
      <c r="I78" s="1">
        <f t="shared" si="4"/>
        <v>1.3918544448252182E-2</v>
      </c>
      <c r="J78" s="3">
        <f t="shared" si="5"/>
        <v>1.3433570092809338E-3</v>
      </c>
      <c r="K78" s="1">
        <f t="shared" si="6"/>
        <v>9.1176708774732553E-4</v>
      </c>
    </row>
    <row r="79" spans="1:11" x14ac:dyDescent="0.25">
      <c r="A79">
        <f t="shared" si="7"/>
        <v>5.8499999999999961</v>
      </c>
      <c r="B79" s="1">
        <f t="shared" si="0"/>
        <v>5.8499999999999957E-6</v>
      </c>
      <c r="C79" s="1">
        <f t="shared" si="1"/>
        <v>13967.789097239891</v>
      </c>
      <c r="D79" s="1"/>
      <c r="E79" s="1">
        <f t="shared" si="2"/>
        <v>32915.498521505149</v>
      </c>
      <c r="F79" s="1"/>
      <c r="G79" s="1">
        <f t="shared" si="3"/>
        <v>36959.63307275554</v>
      </c>
      <c r="H79" s="1"/>
      <c r="I79" s="1">
        <f t="shared" si="4"/>
        <v>1.3095005072990995E-2</v>
      </c>
      <c r="J79" s="3">
        <f t="shared" si="5"/>
        <v>1.2587939626816263E-3</v>
      </c>
      <c r="K79" s="1">
        <f t="shared" si="6"/>
        <v>8.5404710311523979E-4</v>
      </c>
    </row>
    <row r="80" spans="1:11" x14ac:dyDescent="0.25">
      <c r="A80">
        <f t="shared" si="7"/>
        <v>5.9499999999999957</v>
      </c>
      <c r="B80" s="1">
        <f t="shared" si="0"/>
        <v>5.9499999999999955E-6</v>
      </c>
      <c r="C80" s="1">
        <f t="shared" si="1"/>
        <v>13152.980883014707</v>
      </c>
      <c r="D80" s="1"/>
      <c r="E80" s="1">
        <f t="shared" si="2"/>
        <v>30875.345009043216</v>
      </c>
      <c r="F80" s="1"/>
      <c r="G80" s="1">
        <f t="shared" si="3"/>
        <v>34656.094204659254</v>
      </c>
      <c r="H80" s="1"/>
      <c r="I80" s="1">
        <f t="shared" si="4"/>
        <v>1.2331110542187839E-2</v>
      </c>
      <c r="J80" s="3">
        <f t="shared" si="5"/>
        <v>1.1807719657565936E-3</v>
      </c>
      <c r="K80" s="1">
        <f t="shared" si="6"/>
        <v>8.0081793026770976E-4</v>
      </c>
    </row>
    <row r="81" spans="1:11" x14ac:dyDescent="0.25">
      <c r="A81">
        <f t="shared" si="7"/>
        <v>6.0499999999999954</v>
      </c>
      <c r="B81" s="1">
        <f t="shared" si="0"/>
        <v>6.0499999999999954E-6</v>
      </c>
      <c r="C81" s="1">
        <f t="shared" si="1"/>
        <v>12396.379664286122</v>
      </c>
      <c r="D81" s="1"/>
      <c r="E81" s="1">
        <f t="shared" si="2"/>
        <v>28990.619412023174</v>
      </c>
      <c r="F81" s="1"/>
      <c r="G81" s="1">
        <f t="shared" si="3"/>
        <v>32529.054627909649</v>
      </c>
      <c r="H81" s="1"/>
      <c r="I81" s="1">
        <f t="shared" si="4"/>
        <v>1.1621785914753437E-2</v>
      </c>
      <c r="J81" s="3">
        <f t="shared" si="5"/>
        <v>1.1086940295439516E-3</v>
      </c>
      <c r="K81" s="1">
        <f t="shared" si="6"/>
        <v>7.5166722616957983E-4</v>
      </c>
    </row>
    <row r="82" spans="1:11" x14ac:dyDescent="0.25">
      <c r="A82">
        <f t="shared" si="7"/>
        <v>6.149999999999995</v>
      </c>
      <c r="B82" s="1">
        <f t="shared" si="0"/>
        <v>6.1499999999999945E-6</v>
      </c>
      <c r="C82" s="1">
        <f t="shared" si="1"/>
        <v>11693.098145490221</v>
      </c>
      <c r="D82" s="1"/>
      <c r="E82" s="1">
        <f t="shared" si="2"/>
        <v>27247.346133148982</v>
      </c>
      <c r="F82" s="1"/>
      <c r="G82" s="1">
        <f t="shared" si="3"/>
        <v>30562.550203264611</v>
      </c>
      <c r="H82" s="1"/>
      <c r="I82" s="1">
        <f t="shared" si="4"/>
        <v>1.0962449280139374E-2</v>
      </c>
      <c r="J82" s="3">
        <f t="shared" si="5"/>
        <v>1.0420256824940862E-3</v>
      </c>
      <c r="K82" s="1">
        <f t="shared" si="6"/>
        <v>7.0622609844449389E-4</v>
      </c>
    </row>
    <row r="83" spans="1:11" x14ac:dyDescent="0.25">
      <c r="A83">
        <f t="shared" si="7"/>
        <v>6.2499999999999947</v>
      </c>
      <c r="B83" s="1">
        <f t="shared" si="0"/>
        <v>6.2499999999999944E-6</v>
      </c>
      <c r="C83" s="1">
        <f t="shared" si="1"/>
        <v>11038.717806748</v>
      </c>
      <c r="D83" s="1"/>
      <c r="E83" s="1">
        <f t="shared" si="2"/>
        <v>25632.991849955182</v>
      </c>
      <c r="F83" s="1"/>
      <c r="G83" s="1">
        <f t="shared" si="3"/>
        <v>28742.274350125681</v>
      </c>
      <c r="H83" s="1"/>
      <c r="I83" s="1">
        <f t="shared" si="4"/>
        <v>1.0348958211807863E-2</v>
      </c>
      <c r="J83" s="3">
        <f t="shared" si="5"/>
        <v>9.8028761026085274E-4</v>
      </c>
      <c r="K83" s="1">
        <f t="shared" si="6"/>
        <v>6.6416395685927655E-4</v>
      </c>
    </row>
    <row r="84" spans="1:11" x14ac:dyDescent="0.25">
      <c r="A84">
        <f t="shared" si="7"/>
        <v>6.3499999999999943</v>
      </c>
      <c r="B84" s="1">
        <f t="shared" si="0"/>
        <v>6.3499999999999943E-6</v>
      </c>
      <c r="C84" s="1">
        <f t="shared" si="1"/>
        <v>10429.238610047329</v>
      </c>
      <c r="D84" s="1"/>
      <c r="E84" s="1">
        <f t="shared" si="2"/>
        <v>24136.298136899466</v>
      </c>
      <c r="F84" s="1"/>
      <c r="G84" s="1">
        <f t="shared" si="3"/>
        <v>27055.384469228484</v>
      </c>
      <c r="H84" s="1"/>
      <c r="I84" s="1">
        <f t="shared" si="4"/>
        <v>9.7775626160471214E-3</v>
      </c>
      <c r="J84" s="3">
        <f t="shared" si="5"/>
        <v>9.2304925463494107E-4</v>
      </c>
      <c r="K84" s="1">
        <f t="shared" si="6"/>
        <v>6.2518404022377698E-4</v>
      </c>
    </row>
    <row r="85" spans="1:11" x14ac:dyDescent="0.25">
      <c r="A85">
        <f t="shared" si="7"/>
        <v>6.449999999999994</v>
      </c>
      <c r="B85" s="1">
        <f t="shared" si="0"/>
        <v>6.4499999999999933E-6</v>
      </c>
      <c r="C85" s="1">
        <f t="shared" si="1"/>
        <v>9861.0346429556375</v>
      </c>
      <c r="D85" s="1"/>
      <c r="E85" s="1">
        <f t="shared" si="2"/>
        <v>22747.135593858278</v>
      </c>
      <c r="F85" s="1"/>
      <c r="G85" s="1">
        <f t="shared" si="3"/>
        <v>25490.333400754938</v>
      </c>
      <c r="H85" s="1"/>
      <c r="I85" s="1">
        <f t="shared" si="4"/>
        <v>9.2448631473080346E-3</v>
      </c>
      <c r="J85" s="3">
        <f t="shared" si="5"/>
        <v>8.6992323495089401E-4</v>
      </c>
      <c r="K85" s="1">
        <f t="shared" si="6"/>
        <v>5.8901952179833499E-4</v>
      </c>
    </row>
    <row r="86" spans="1:11" x14ac:dyDescent="0.25">
      <c r="A86">
        <f t="shared" si="7"/>
        <v>6.5499999999999936</v>
      </c>
      <c r="B86" s="1">
        <f t="shared" ref="B86:B149" si="8">A86*0.000001</f>
        <v>6.5499999999999932E-6</v>
      </c>
      <c r="C86" s="1">
        <f t="shared" ref="C86:C149" si="9">0.000002*(B$7/B86^5)/(EXP(B$11/B86)-1)</f>
        <v>9330.8149387145859</v>
      </c>
      <c r="D86" s="1"/>
      <c r="E86" s="1">
        <f t="shared" ref="E86:E149" si="10">0.000002*(B$7/B86^5)/(EXP(B$13/B86)-1)</f>
        <v>21456.376458681301</v>
      </c>
      <c r="F86" s="1"/>
      <c r="G86" s="1">
        <f t="shared" ref="G86:G149" si="11">0.000002*(B$7/B86^5)/(EXP(B$15/B86)-1)</f>
        <v>24036.722375744761</v>
      </c>
      <c r="H86" s="1"/>
      <c r="I86" s="1">
        <f t="shared" ref="I86:I149" si="12">C86/C$30</f>
        <v>8.7477744764740527E-3</v>
      </c>
      <c r="J86" s="3">
        <f t="shared" ref="J86:J149" si="13">E86/E$25</f>
        <v>8.2056047638366832E-4</v>
      </c>
      <c r="K86" s="1">
        <f t="shared" ref="K86:K149" si="14">G86/G$25</f>
        <v>5.5543011135904567E-4</v>
      </c>
    </row>
    <row r="87" spans="1:11" x14ac:dyDescent="0.25">
      <c r="A87">
        <f t="shared" ref="A87:A150" si="15">A86+0.1</f>
        <v>6.6499999999999932</v>
      </c>
      <c r="B87" s="1">
        <f t="shared" si="8"/>
        <v>6.6499999999999931E-6</v>
      </c>
      <c r="C87" s="1">
        <f t="shared" si="9"/>
        <v>8835.5888163352884</v>
      </c>
      <c r="D87" s="1"/>
      <c r="E87" s="1">
        <f t="shared" si="10"/>
        <v>20255.783141441098</v>
      </c>
      <c r="F87" s="1"/>
      <c r="G87" s="1">
        <f t="shared" si="11"/>
        <v>22685.172461559141</v>
      </c>
      <c r="H87" s="1"/>
      <c r="I87" s="1">
        <f t="shared" si="12"/>
        <v>8.2834927966972567E-3</v>
      </c>
      <c r="J87" s="3">
        <f t="shared" si="13"/>
        <v>7.7464594714175274E-4</v>
      </c>
      <c r="K87" s="1">
        <f t="shared" si="14"/>
        <v>5.2419908461552665E-4</v>
      </c>
    </row>
    <row r="88" spans="1:11" x14ac:dyDescent="0.25">
      <c r="A88">
        <f t="shared" si="15"/>
        <v>6.7499999999999929</v>
      </c>
      <c r="B88" s="1">
        <f t="shared" si="8"/>
        <v>6.749999999999993E-6</v>
      </c>
      <c r="C88" s="1">
        <f t="shared" si="9"/>
        <v>8372.635173749517</v>
      </c>
      <c r="D88" s="1"/>
      <c r="E88" s="1">
        <f t="shared" si="10"/>
        <v>19137.910502792933</v>
      </c>
      <c r="F88" s="1"/>
      <c r="G88" s="1">
        <f t="shared" si="11"/>
        <v>21427.211955623974</v>
      </c>
      <c r="H88" s="1"/>
      <c r="I88" s="1">
        <f t="shared" si="12"/>
        <v>7.8494670352817798E-3</v>
      </c>
      <c r="J88" s="3">
        <f t="shared" si="13"/>
        <v>7.318949212790297E-4</v>
      </c>
      <c r="K88" s="1">
        <f t="shared" si="14"/>
        <v>4.9513068115458259E-4</v>
      </c>
    </row>
    <row r="89" spans="1:11" x14ac:dyDescent="0.25">
      <c r="A89">
        <f t="shared" si="15"/>
        <v>6.8499999999999925</v>
      </c>
      <c r="B89" s="1">
        <f t="shared" si="8"/>
        <v>6.849999999999992E-6</v>
      </c>
      <c r="C89" s="1">
        <f t="shared" si="9"/>
        <v>7939.4752435413629</v>
      </c>
      <c r="D89" s="1"/>
      <c r="E89" s="1">
        <f t="shared" si="10"/>
        <v>18096.020021556415</v>
      </c>
      <c r="F89" s="1"/>
      <c r="G89" s="1">
        <f t="shared" si="11"/>
        <v>20255.177561466397</v>
      </c>
      <c r="H89" s="1"/>
      <c r="I89" s="1">
        <f t="shared" si="12"/>
        <v>7.4433733117866942E-3</v>
      </c>
      <c r="J89" s="3">
        <f t="shared" si="13"/>
        <v>6.9204969618851182E-4</v>
      </c>
      <c r="K89" s="1">
        <f t="shared" si="14"/>
        <v>4.6804782085910083E-4</v>
      </c>
    </row>
    <row r="90" spans="1:11" x14ac:dyDescent="0.25">
      <c r="A90">
        <f t="shared" si="15"/>
        <v>6.9499999999999922</v>
      </c>
      <c r="B90" s="1">
        <f t="shared" si="8"/>
        <v>6.9499999999999919E-6</v>
      </c>
      <c r="C90" s="1">
        <f t="shared" si="9"/>
        <v>7533.8483862681715</v>
      </c>
      <c r="D90" s="1"/>
      <c r="E90" s="1">
        <f t="shared" si="10"/>
        <v>17124.004267932232</v>
      </c>
      <c r="F90" s="1"/>
      <c r="G90" s="1">
        <f t="shared" si="11"/>
        <v>19162.127499937385</v>
      </c>
      <c r="H90" s="1"/>
      <c r="I90" s="1">
        <f t="shared" si="12"/>
        <v>7.063092243912935E-3</v>
      </c>
      <c r="J90" s="3">
        <f t="shared" si="13"/>
        <v>6.5487670421653414E-4</v>
      </c>
      <c r="K90" s="1">
        <f t="shared" si="14"/>
        <v>4.4279009612002815E-4</v>
      </c>
    </row>
    <row r="91" spans="1:11" x14ac:dyDescent="0.25">
      <c r="A91">
        <f t="shared" si="15"/>
        <v>7.0499999999999918</v>
      </c>
      <c r="B91" s="1">
        <f t="shared" si="8"/>
        <v>7.0499999999999918E-6</v>
      </c>
      <c r="C91" s="1">
        <f t="shared" si="9"/>
        <v>7153.6905525447037</v>
      </c>
      <c r="D91" s="1"/>
      <c r="E91" s="1">
        <f t="shared" si="10"/>
        <v>16216.320327412546</v>
      </c>
      <c r="F91" s="1"/>
      <c r="G91" s="1">
        <f t="shared" si="11"/>
        <v>18141.764976916358</v>
      </c>
      <c r="H91" s="1"/>
      <c r="I91" s="1">
        <f t="shared" si="12"/>
        <v>6.7066887553944984E-3</v>
      </c>
      <c r="J91" s="3">
        <f t="shared" si="13"/>
        <v>6.2016396658010596E-4</v>
      </c>
      <c r="K91" s="1">
        <f t="shared" si="14"/>
        <v>4.1921200336142233E-4</v>
      </c>
    </row>
    <row r="92" spans="1:11" x14ac:dyDescent="0.25">
      <c r="A92">
        <f t="shared" si="15"/>
        <v>7.1499999999999915</v>
      </c>
      <c r="B92" s="1">
        <f t="shared" si="8"/>
        <v>7.1499999999999908E-6</v>
      </c>
      <c r="C92" s="1">
        <f t="shared" si="9"/>
        <v>6797.1150933119725</v>
      </c>
      <c r="D92" s="1"/>
      <c r="E92" s="1">
        <f t="shared" si="10"/>
        <v>15367.931013593245</v>
      </c>
      <c r="F92" s="1"/>
      <c r="G92" s="1">
        <f t="shared" si="11"/>
        <v>17188.37065525015</v>
      </c>
      <c r="H92" s="1"/>
      <c r="I92" s="1">
        <f t="shared" si="12"/>
        <v>6.3723940853468676E-3</v>
      </c>
      <c r="J92" s="3">
        <f t="shared" si="13"/>
        <v>5.877188451567859E-4</v>
      </c>
      <c r="K92" s="1">
        <f t="shared" si="14"/>
        <v>3.9718138263143037E-4</v>
      </c>
    </row>
    <row r="93" spans="1:11" x14ac:dyDescent="0.25">
      <c r="A93">
        <f t="shared" si="15"/>
        <v>7.2499999999999911</v>
      </c>
      <c r="B93" s="1">
        <f t="shared" si="8"/>
        <v>7.2499999999999907E-6</v>
      </c>
      <c r="C93" s="1">
        <f t="shared" si="9"/>
        <v>6462.3956392230293</v>
      </c>
      <c r="D93" s="1"/>
      <c r="E93" s="1">
        <f t="shared" si="10"/>
        <v>14574.252871634239</v>
      </c>
      <c r="F93" s="1"/>
      <c r="G93" s="1">
        <f t="shared" si="11"/>
        <v>16296.742970195108</v>
      </c>
      <c r="H93" s="1"/>
      <c r="I93" s="1">
        <f t="shared" si="12"/>
        <v>6.0585897374426153E-3</v>
      </c>
      <c r="J93" s="3">
        <f t="shared" si="13"/>
        <v>5.5736605397066355E-4</v>
      </c>
      <c r="K93" s="1">
        <f t="shared" si="14"/>
        <v>3.7657803843752028E-4</v>
      </c>
    </row>
    <row r="94" spans="1:11" x14ac:dyDescent="0.25">
      <c r="A94">
        <f t="shared" si="15"/>
        <v>7.3499999999999908</v>
      </c>
      <c r="B94" s="1">
        <f t="shared" si="8"/>
        <v>7.3499999999999906E-6</v>
      </c>
      <c r="C94" s="1">
        <f t="shared" si="9"/>
        <v>6147.9508058473584</v>
      </c>
      <c r="D94" s="1"/>
      <c r="E94" s="1">
        <f t="shared" si="10"/>
        <v>13831.110112890392</v>
      </c>
      <c r="F94" s="1"/>
      <c r="G94" s="1">
        <f t="shared" si="11"/>
        <v>15462.145289963202</v>
      </c>
      <c r="H94" s="1"/>
      <c r="I94" s="1">
        <f t="shared" si="12"/>
        <v>5.763793140818466E-3</v>
      </c>
      <c r="J94" s="3">
        <f t="shared" si="13"/>
        <v>5.289458975052786E-4</v>
      </c>
      <c r="K94" s="1">
        <f t="shared" si="14"/>
        <v>3.5729251875539492E-4</v>
      </c>
    </row>
    <row r="95" spans="1:11" x14ac:dyDescent="0.25">
      <c r="A95">
        <f t="shared" si="15"/>
        <v>7.4499999999999904</v>
      </c>
      <c r="B95" s="1">
        <f t="shared" si="8"/>
        <v>7.4499999999999897E-6</v>
      </c>
      <c r="C95" s="1">
        <f t="shared" si="9"/>
        <v>5852.3305122650245</v>
      </c>
      <c r="D95" s="1"/>
      <c r="E95" s="1">
        <f t="shared" si="10"/>
        <v>13134.693739254506</v>
      </c>
      <c r="F95" s="1"/>
      <c r="G95" s="1">
        <f t="shared" si="11"/>
        <v>14680.259060875387</v>
      </c>
      <c r="H95" s="1"/>
      <c r="I95" s="1">
        <f t="shared" si="12"/>
        <v>5.4866448235586706E-3</v>
      </c>
      <c r="J95" s="3">
        <f t="shared" si="13"/>
        <v>5.023127074877331E-4</v>
      </c>
      <c r="K95" s="1">
        <f t="shared" si="14"/>
        <v>3.3922503232760388E-4</v>
      </c>
    </row>
    <row r="96" spans="1:11" x14ac:dyDescent="0.25">
      <c r="A96">
        <f t="shared" si="15"/>
        <v>7.5499999999999901</v>
      </c>
      <c r="B96" s="1">
        <f t="shared" si="8"/>
        <v>7.5499999999999895E-6</v>
      </c>
      <c r="C96" s="1">
        <f t="shared" si="9"/>
        <v>5574.2037273030473</v>
      </c>
      <c r="D96" s="1"/>
      <c r="E96" s="1">
        <f t="shared" si="10"/>
        <v>12481.525216334432</v>
      </c>
      <c r="F96" s="1"/>
      <c r="G96" s="1">
        <f t="shared" si="11"/>
        <v>13947.142194026779</v>
      </c>
      <c r="H96" s="1"/>
      <c r="I96" s="1">
        <f t="shared" si="12"/>
        <v>5.2258969246137005E-3</v>
      </c>
      <c r="J96" s="3">
        <f t="shared" si="13"/>
        <v>4.7733345363477133E-4</v>
      </c>
      <c r="K96" s="1">
        <f t="shared" si="14"/>
        <v>3.222844870807272E-4</v>
      </c>
    </row>
    <row r="97" spans="1:12" x14ac:dyDescent="0.25">
      <c r="A97">
        <f t="shared" si="15"/>
        <v>7.6499999999999897</v>
      </c>
      <c r="B97" s="1">
        <f t="shared" si="8"/>
        <v>7.6499999999999894E-6</v>
      </c>
      <c r="C97" s="1">
        <f t="shared" si="9"/>
        <v>5312.3474807622824</v>
      </c>
      <c r="D97" s="1"/>
      <c r="E97" s="1">
        <f t="shared" si="10"/>
        <v>11868.424140481469</v>
      </c>
      <c r="F97" s="1"/>
      <c r="G97" s="1">
        <f t="shared" si="11"/>
        <v>13259.192050526441</v>
      </c>
      <c r="H97" s="1"/>
      <c r="I97" s="1">
        <f t="shared" si="12"/>
        <v>4.9804028916659027E-3</v>
      </c>
      <c r="J97" s="3">
        <f t="shared" si="13"/>
        <v>4.5388650713651033E-4</v>
      </c>
      <c r="K97" s="1">
        <f t="shared" si="14"/>
        <v>3.0638763480441827E-4</v>
      </c>
    </row>
    <row r="98" spans="1:12" x14ac:dyDescent="0.25">
      <c r="A98">
        <f t="shared" si="15"/>
        <v>7.7499999999999893</v>
      </c>
      <c r="B98" s="1">
        <f t="shared" si="8"/>
        <v>7.7499999999999885E-6</v>
      </c>
      <c r="C98" s="1">
        <f t="shared" si="9"/>
        <v>5065.6369970047563</v>
      </c>
      <c r="D98" s="1"/>
      <c r="E98" s="1">
        <f t="shared" si="10"/>
        <v>11292.479418189141</v>
      </c>
      <c r="F98" s="1"/>
      <c r="G98" s="1">
        <f t="shared" si="11"/>
        <v>12613.112467997546</v>
      </c>
      <c r="H98" s="1"/>
      <c r="I98" s="1">
        <f t="shared" si="12"/>
        <v>4.7491082312243827E-3</v>
      </c>
      <c r="J98" s="3">
        <f t="shared" si="13"/>
        <v>4.3186053846444979E-4</v>
      </c>
      <c r="K98" s="1">
        <f t="shared" si="14"/>
        <v>2.9145830921413127E-4</v>
      </c>
    </row>
    <row r="99" spans="1:12" x14ac:dyDescent="0.25">
      <c r="A99">
        <f t="shared" si="15"/>
        <v>7.849999999999989</v>
      </c>
      <c r="B99" s="1">
        <f t="shared" si="8"/>
        <v>7.8499999999999892E-6</v>
      </c>
      <c r="C99" s="1">
        <f t="shared" si="9"/>
        <v>4833.0368256539414</v>
      </c>
      <c r="D99" s="1"/>
      <c r="E99" s="1">
        <f t="shared" si="10"/>
        <v>10751.023539402386</v>
      </c>
      <c r="F99" s="1"/>
      <c r="G99" s="1">
        <f t="shared" si="11"/>
        <v>12005.884344367234</v>
      </c>
      <c r="H99" s="1"/>
      <c r="I99" s="1">
        <f t="shared" si="12"/>
        <v>4.531042193527738E-3</v>
      </c>
      <c r="J99" s="3">
        <f t="shared" si="13"/>
        <v>4.1115353350051355E-4</v>
      </c>
      <c r="K99" s="1">
        <f t="shared" si="14"/>
        <v>2.7742674621414971E-4</v>
      </c>
    </row>
    <row r="100" spans="1:12" x14ac:dyDescent="0.25">
      <c r="A100">
        <f t="shared" si="15"/>
        <v>7.9499999999999886</v>
      </c>
      <c r="B100" s="1">
        <f t="shared" si="8"/>
        <v>7.9499999999999883E-6</v>
      </c>
      <c r="C100" s="1">
        <f t="shared" si="9"/>
        <v>4613.5928592731307</v>
      </c>
      <c r="D100" s="1"/>
      <c r="E100" s="1">
        <f t="shared" si="10"/>
        <v>10241.609580415075</v>
      </c>
      <c r="F100" s="1"/>
      <c r="G100" s="1">
        <f t="shared" si="11"/>
        <v>11434.739357923087</v>
      </c>
      <c r="H100" s="1"/>
      <c r="I100" s="1">
        <f t="shared" si="12"/>
        <v>4.3253102890016435E-3</v>
      </c>
      <c r="J100" s="3">
        <f t="shared" si="13"/>
        <v>3.9167191405428166E-4</v>
      </c>
      <c r="K100" s="1">
        <f t="shared" si="14"/>
        <v>2.6422897663209771E-4</v>
      </c>
    </row>
    <row r="101" spans="1:12" x14ac:dyDescent="0.25">
      <c r="A101">
        <f t="shared" si="15"/>
        <v>8.0499999999999883</v>
      </c>
      <c r="B101" s="1">
        <f t="shared" si="8"/>
        <v>8.0499999999999873E-6</v>
      </c>
      <c r="C101" s="1">
        <f t="shared" si="9"/>
        <v>4406.4251410451698</v>
      </c>
      <c r="D101" s="1"/>
      <c r="E101" s="1">
        <f t="shared" si="10"/>
        <v>9761.990618627402</v>
      </c>
      <c r="F101" s="1"/>
      <c r="G101" s="1">
        <f t="shared" si="11"/>
        <v>10897.136456740935</v>
      </c>
      <c r="H101" s="1"/>
      <c r="I101" s="1">
        <f t="shared" si="12"/>
        <v>4.1310875453541762E-3</v>
      </c>
      <c r="J101" s="3">
        <f t="shared" si="13"/>
        <v>3.7332975061745869E-4</v>
      </c>
      <c r="K101" s="1">
        <f t="shared" si="14"/>
        <v>2.5180628294687782E-4</v>
      </c>
    </row>
    <row r="102" spans="1:12" x14ac:dyDescent="0.25">
      <c r="A102">
        <f t="shared" si="15"/>
        <v>8.1499999999999879</v>
      </c>
      <c r="B102" s="1">
        <f t="shared" si="8"/>
        <v>8.149999999999988E-6</v>
      </c>
      <c r="C102" s="1">
        <f t="shared" si="9"/>
        <v>4210.7213769495147</v>
      </c>
      <c r="D102" s="1"/>
      <c r="E102" s="1">
        <f t="shared" si="10"/>
        <v>9310.1012816097118</v>
      </c>
      <c r="F102" s="1"/>
      <c r="G102" s="1">
        <f t="shared" si="11"/>
        <v>10390.740797219092</v>
      </c>
      <c r="H102" s="1"/>
      <c r="I102" s="1">
        <f t="shared" si="12"/>
        <v>3.9476124251476112E-3</v>
      </c>
      <c r="J102" s="3">
        <f t="shared" si="13"/>
        <v>3.560480567410489E-4</v>
      </c>
      <c r="K102" s="1">
        <f t="shared" si="14"/>
        <v>2.4010471260949359E-4</v>
      </c>
    </row>
    <row r="103" spans="1:12" x14ac:dyDescent="0.25">
      <c r="A103">
        <f t="shared" si="15"/>
        <v>8.2499999999999876</v>
      </c>
      <c r="B103" s="1">
        <f t="shared" si="8"/>
        <v>8.2499999999999871E-6</v>
      </c>
      <c r="C103" s="1">
        <f t="shared" si="9"/>
        <v>4025.731076949065</v>
      </c>
      <c r="D103" s="1"/>
      <c r="E103" s="1">
        <f t="shared" si="10"/>
        <v>8884.0411876204416</v>
      </c>
      <c r="F103" s="1"/>
      <c r="G103" s="1">
        <f t="shared" si="11"/>
        <v>9913.4048516981256</v>
      </c>
      <c r="H103" s="1"/>
      <c r="I103" s="1">
        <f t="shared" si="12"/>
        <v>3.7741813330760174E-3</v>
      </c>
      <c r="J103" s="3">
        <f t="shared" si="13"/>
        <v>3.3975415574778712E-4</v>
      </c>
      <c r="K103" s="1">
        <f t="shared" si="14"/>
        <v>2.2907464148615595E-4</v>
      </c>
    </row>
    <row r="104" spans="1:12" x14ac:dyDescent="0.25">
      <c r="A104">
        <f t="shared" si="15"/>
        <v>8.3499999999999872</v>
      </c>
      <c r="B104" s="1">
        <f t="shared" si="8"/>
        <v>8.3499999999999861E-6</v>
      </c>
      <c r="C104" s="1">
        <f t="shared" si="9"/>
        <v>3850.7602584568817</v>
      </c>
      <c r="D104" s="1"/>
      <c r="E104" s="1">
        <f t="shared" si="10"/>
        <v>8482.0600647523352</v>
      </c>
      <c r="F104" s="1"/>
      <c r="G104" s="1">
        <f t="shared" si="11"/>
        <v>9463.1514399394</v>
      </c>
      <c r="H104" s="1"/>
      <c r="I104" s="1">
        <f t="shared" si="12"/>
        <v>3.6101436503884051E-3</v>
      </c>
      <c r="J104" s="3">
        <f t="shared" si="13"/>
        <v>3.2438111164068497E-4</v>
      </c>
      <c r="K104" s="1">
        <f t="shared" si="14"/>
        <v>2.1867038175708004E-4</v>
      </c>
    </row>
    <row r="105" spans="1:12" x14ac:dyDescent="0.25">
      <c r="A105">
        <f t="shared" si="15"/>
        <v>8.4499999999999869</v>
      </c>
      <c r="B105" s="1">
        <f t="shared" si="8"/>
        <v>8.4499999999999869E-6</v>
      </c>
      <c r="C105" s="1">
        <f t="shared" si="9"/>
        <v>3685.1666530198272</v>
      </c>
      <c r="D105" s="1"/>
      <c r="E105" s="1">
        <f t="shared" si="10"/>
        <v>8102.5443619061098</v>
      </c>
      <c r="F105" s="1"/>
      <c r="G105" s="1">
        <f t="shared" si="11"/>
        <v>9038.1584693690565</v>
      </c>
      <c r="H105" s="1"/>
      <c r="I105" s="1">
        <f t="shared" si="12"/>
        <v>3.4548972410850462E-3</v>
      </c>
      <c r="J105" s="3">
        <f t="shared" si="13"/>
        <v>3.098672170638315E-4</v>
      </c>
      <c r="K105" s="1">
        <f t="shared" si="14"/>
        <v>2.088498293006895E-4</v>
      </c>
    </row>
    <row r="106" spans="1:12" x14ac:dyDescent="0.25">
      <c r="A106">
        <f t="shared" si="15"/>
        <v>8.5499999999999865</v>
      </c>
      <c r="B106" s="1">
        <f t="shared" si="8"/>
        <v>8.5499999999999859E-6</v>
      </c>
      <c r="C106" s="1">
        <f t="shared" si="9"/>
        <v>3528.3553638772819</v>
      </c>
      <c r="D106" s="1"/>
      <c r="E106" s="1">
        <f t="shared" si="10"/>
        <v>7744.0051873855036</v>
      </c>
      <c r="F106" s="1"/>
      <c r="G106" s="1">
        <f t="shared" si="11"/>
        <v>8636.7451951362982</v>
      </c>
      <c r="H106" s="1"/>
      <c r="I106" s="1">
        <f t="shared" si="12"/>
        <v>3.3078843808157241E-3</v>
      </c>
      <c r="J106" s="3">
        <f t="shared" si="13"/>
        <v>2.9615553203568221E-4</v>
      </c>
      <c r="K106" s="1">
        <f t="shared" si="14"/>
        <v>1.9957414619702792E-4</v>
      </c>
    </row>
    <row r="107" spans="1:12" x14ac:dyDescent="0.25">
      <c r="A107">
        <f t="shared" si="15"/>
        <v>8.6499999999999861</v>
      </c>
      <c r="B107" s="1">
        <f t="shared" si="8"/>
        <v>8.6499999999999849E-6</v>
      </c>
      <c r="C107" s="1">
        <f t="shared" si="9"/>
        <v>3379.7749279526361</v>
      </c>
      <c r="D107" s="1"/>
      <c r="E107" s="1">
        <f t="shared" si="10"/>
        <v>7405.0674305558587</v>
      </c>
      <c r="F107" s="1"/>
      <c r="G107" s="1">
        <f t="shared" si="11"/>
        <v>8257.3598337507192</v>
      </c>
      <c r="H107" s="1"/>
      <c r="I107" s="1">
        <f t="shared" si="12"/>
        <v>3.1685880649395828E-3</v>
      </c>
      <c r="J107" s="3">
        <f t="shared" si="13"/>
        <v>2.8319346792648271E-4</v>
      </c>
      <c r="K107" s="1">
        <f t="shared" si="14"/>
        <v>1.9080747450908505E-4</v>
      </c>
      <c r="L107" s="3">
        <f>SUM(J23:J52)</f>
        <v>7.6688441843258213</v>
      </c>
    </row>
    <row r="108" spans="1:12" x14ac:dyDescent="0.25">
      <c r="A108">
        <f t="shared" si="15"/>
        <v>8.7499999999999858</v>
      </c>
      <c r="B108" s="1">
        <f t="shared" si="8"/>
        <v>8.7499999999999857E-6</v>
      </c>
      <c r="C108" s="1">
        <f t="shared" si="9"/>
        <v>3238.9137410205431</v>
      </c>
      <c r="D108" s="1"/>
      <c r="E108" s="1">
        <f t="shared" si="10"/>
        <v>7084.4599391219926</v>
      </c>
      <c r="F108" s="1"/>
      <c r="G108" s="1">
        <f t="shared" si="11"/>
        <v>7898.5683838348014</v>
      </c>
      <c r="H108" s="1"/>
      <c r="I108" s="1">
        <f t="shared" si="12"/>
        <v>3.0365286570675242E-3</v>
      </c>
      <c r="J108" s="3">
        <f t="shared" si="13"/>
        <v>2.7093241180595103E-4</v>
      </c>
      <c r="K108" s="1">
        <f t="shared" si="14"/>
        <v>1.8251667795761485E-4</v>
      </c>
      <c r="L108" s="3">
        <f>L107/J56</f>
        <v>960.01324313073326</v>
      </c>
    </row>
    <row r="109" spans="1:12" x14ac:dyDescent="0.25">
      <c r="A109">
        <f t="shared" si="15"/>
        <v>8.8499999999999854</v>
      </c>
      <c r="B109" s="1">
        <f t="shared" si="8"/>
        <v>8.8499999999999847E-6</v>
      </c>
      <c r="C109" s="1">
        <f t="shared" si="9"/>
        <v>3105.2968093558634</v>
      </c>
      <c r="D109" s="1"/>
      <c r="E109" s="1">
        <f t="shared" si="10"/>
        <v>6781.0066395095118</v>
      </c>
      <c r="F109" s="1"/>
      <c r="G109" s="1">
        <f t="shared" si="11"/>
        <v>7559.0445247625194</v>
      </c>
      <c r="H109" s="1"/>
      <c r="I109" s="1">
        <f t="shared" si="12"/>
        <v>2.9112608436859333E-3</v>
      </c>
      <c r="J109" s="3">
        <f t="shared" si="13"/>
        <v>2.5932738685825225E-4</v>
      </c>
      <c r="K109" s="1">
        <f t="shared" si="14"/>
        <v>1.746711085032758E-4</v>
      </c>
      <c r="L109" s="2"/>
    </row>
    <row r="110" spans="1:12" x14ac:dyDescent="0.25">
      <c r="A110">
        <f t="shared" si="15"/>
        <v>8.9499999999999851</v>
      </c>
      <c r="B110" s="1">
        <f t="shared" si="8"/>
        <v>8.9499999999999855E-6</v>
      </c>
      <c r="C110" s="1">
        <f t="shared" si="9"/>
        <v>2978.4827951907446</v>
      </c>
      <c r="D110" s="1"/>
      <c r="E110" s="1">
        <f t="shared" si="10"/>
        <v>6493.6185008763687</v>
      </c>
      <c r="F110" s="1"/>
      <c r="G110" s="1">
        <f t="shared" si="11"/>
        <v>7237.5604790025818</v>
      </c>
      <c r="H110" s="1"/>
      <c r="I110" s="1">
        <f t="shared" si="12"/>
        <v>2.7923708642297908E-3</v>
      </c>
      <c r="J110" s="3">
        <f t="shared" si="13"/>
        <v>2.4833674506009277E-4</v>
      </c>
      <c r="K110" s="1">
        <f t="shared" si="14"/>
        <v>1.6724239519763878E-4</v>
      </c>
      <c r="L110" s="2"/>
    </row>
    <row r="111" spans="1:12" x14ac:dyDescent="0.25">
      <c r="A111">
        <f t="shared" si="15"/>
        <v>9.0499999999999847</v>
      </c>
      <c r="B111" s="1">
        <f t="shared" si="8"/>
        <v>9.0499999999999845E-6</v>
      </c>
      <c r="C111" s="1">
        <f t="shared" si="9"/>
        <v>2858.0613268531679</v>
      </c>
      <c r="D111" s="1"/>
      <c r="E111" s="1">
        <f t="shared" si="10"/>
        <v>6221.2862546934548</v>
      </c>
      <c r="F111" s="1"/>
      <c r="G111" s="1">
        <f t="shared" si="11"/>
        <v>6932.9787371421035</v>
      </c>
      <c r="H111" s="1"/>
      <c r="I111" s="1">
        <f t="shared" si="12"/>
        <v>2.6794739892985102E-3</v>
      </c>
      <c r="J111" s="3">
        <f t="shared" si="13"/>
        <v>2.3792188875419162E-4</v>
      </c>
      <c r="K111" s="1">
        <f t="shared" si="14"/>
        <v>1.6020425296863798E-4</v>
      </c>
      <c r="L111" s="2"/>
    </row>
    <row r="112" spans="1:12" x14ac:dyDescent="0.25">
      <c r="A112">
        <f t="shared" si="15"/>
        <v>9.1499999999999844</v>
      </c>
      <c r="B112" s="1">
        <f t="shared" si="8"/>
        <v>9.1499999999999835E-6</v>
      </c>
      <c r="C112" s="1">
        <f t="shared" si="9"/>
        <v>2743.6505475929753</v>
      </c>
      <c r="D112" s="1"/>
      <c r="E112" s="1">
        <f t="shared" si="10"/>
        <v>5963.0737918321092</v>
      </c>
      <c r="F112" s="1"/>
      <c r="G112" s="1">
        <f t="shared" si="11"/>
        <v>6644.2445560878487</v>
      </c>
      <c r="H112" s="1"/>
      <c r="I112" s="1">
        <f t="shared" si="12"/>
        <v>2.5722122226447507E-3</v>
      </c>
      <c r="J112" s="3">
        <f t="shared" si="13"/>
        <v>2.2804701813278346E-4</v>
      </c>
      <c r="K112" s="1">
        <f t="shared" si="14"/>
        <v>1.5353230927227289E-4</v>
      </c>
      <c r="L112" s="2"/>
    </row>
    <row r="113" spans="1:12" x14ac:dyDescent="0.25">
      <c r="A113">
        <f t="shared" si="15"/>
        <v>9.249999999999984</v>
      </c>
      <c r="B113" s="1">
        <f t="shared" si="8"/>
        <v>9.2499999999999843E-6</v>
      </c>
      <c r="C113" s="1">
        <f t="shared" si="9"/>
        <v>2634.8948798716619</v>
      </c>
      <c r="D113" s="1"/>
      <c r="E113" s="1">
        <f t="shared" si="10"/>
        <v>5718.1121678710733</v>
      </c>
      <c r="F113" s="1"/>
      <c r="G113" s="1">
        <f t="shared" si="11"/>
        <v>6370.3791510459287</v>
      </c>
      <c r="H113" s="1"/>
      <c r="I113" s="1">
        <f t="shared" si="12"/>
        <v>2.4702522051636344E-3</v>
      </c>
      <c r="J113" s="3">
        <f t="shared" si="13"/>
        <v>2.1867890198137908E-4</v>
      </c>
      <c r="K113" s="1">
        <f t="shared" si="14"/>
        <v>1.4720394677584036E-4</v>
      </c>
      <c r="L113" s="2"/>
    </row>
    <row r="114" spans="1:12" x14ac:dyDescent="0.25">
      <c r="A114">
        <f t="shared" si="15"/>
        <v>9.3499999999999837</v>
      </c>
      <c r="B114" s="1">
        <f t="shared" si="8"/>
        <v>9.3499999999999833E-6</v>
      </c>
      <c r="C114" s="1">
        <f t="shared" si="9"/>
        <v>2531.4629843448465</v>
      </c>
      <c r="D114" s="1"/>
      <c r="E114" s="1">
        <f t="shared" si="10"/>
        <v>5485.5941550454572</v>
      </c>
      <c r="F114" s="1"/>
      <c r="G114" s="1">
        <f t="shared" si="11"/>
        <v>6110.4735107535589</v>
      </c>
      <c r="H114" s="1"/>
      <c r="I114" s="1">
        <f t="shared" si="12"/>
        <v>2.373283301409184E-3</v>
      </c>
      <c r="J114" s="3">
        <f t="shared" si="13"/>
        <v>2.0978666932786524E-4</v>
      </c>
      <c r="K114" s="1">
        <f t="shared" si="14"/>
        <v>1.4119816044300378E-4</v>
      </c>
      <c r="L114" s="2"/>
    </row>
    <row r="115" spans="1:12" x14ac:dyDescent="0.25">
      <c r="A115">
        <f t="shared" si="15"/>
        <v>9.4499999999999833</v>
      </c>
      <c r="B115" s="1">
        <f t="shared" si="8"/>
        <v>9.4499999999999824E-6</v>
      </c>
      <c r="C115" s="1">
        <f t="shared" si="9"/>
        <v>2433.0458949400136</v>
      </c>
      <c r="D115" s="1"/>
      <c r="E115" s="1">
        <f t="shared" si="10"/>
        <v>5264.7692860443321</v>
      </c>
      <c r="F115" s="1"/>
      <c r="G115" s="1">
        <f t="shared" si="11"/>
        <v>5863.6827732389575</v>
      </c>
      <c r="H115" s="1"/>
      <c r="I115" s="1">
        <f t="shared" si="12"/>
        <v>2.2810158512026248E-3</v>
      </c>
      <c r="J115" s="3">
        <f t="shared" si="13"/>
        <v>2.013416199014692E-4</v>
      </c>
      <c r="K115" s="1">
        <f t="shared" si="14"/>
        <v>1.3549542757130257E-4</v>
      </c>
      <c r="L115" s="2"/>
    </row>
    <row r="116" spans="1:12" x14ac:dyDescent="0.25">
      <c r="A116">
        <f t="shared" si="15"/>
        <v>9.5499999999999829</v>
      </c>
      <c r="B116" s="1">
        <f t="shared" si="8"/>
        <v>9.5499999999999831E-6</v>
      </c>
      <c r="C116" s="1">
        <f t="shared" si="9"/>
        <v>2339.3553133612022</v>
      </c>
      <c r="D116" s="1"/>
      <c r="E116" s="1">
        <f t="shared" si="10"/>
        <v>5054.9393408412861</v>
      </c>
      <c r="F116" s="1"/>
      <c r="G116" s="1">
        <f t="shared" si="11"/>
        <v>5629.2211062564256</v>
      </c>
      <c r="H116" s="1"/>
      <c r="I116" s="1">
        <f t="shared" si="12"/>
        <v>2.1931795707057747E-3</v>
      </c>
      <c r="J116" s="3">
        <f t="shared" si="13"/>
        <v>1.9331705153472121E-4</v>
      </c>
      <c r="K116" s="1">
        <f t="shared" si="14"/>
        <v>1.3007758949147577E-4</v>
      </c>
      <c r="L116" s="2"/>
    </row>
    <row r="117" spans="1:12" x14ac:dyDescent="0.25">
      <c r="A117">
        <f t="shared" si="15"/>
        <v>9.6499999999999826</v>
      </c>
      <c r="B117" s="1">
        <f t="shared" si="8"/>
        <v>9.6499999999999821E-6</v>
      </c>
      <c r="C117" s="1">
        <f t="shared" si="9"/>
        <v>2250.1220480656953</v>
      </c>
      <c r="D117" s="1"/>
      <c r="E117" s="1">
        <f t="shared" si="10"/>
        <v>4855.4542330156719</v>
      </c>
      <c r="F117" s="1"/>
      <c r="G117" s="1">
        <f t="shared" si="11"/>
        <v>5406.357042601886</v>
      </c>
      <c r="H117" s="1"/>
      <c r="I117" s="1">
        <f t="shared" si="12"/>
        <v>2.1095220889390206E-3</v>
      </c>
      <c r="J117" s="3">
        <f t="shared" si="13"/>
        <v>1.8568810284321909E-4</v>
      </c>
      <c r="K117" s="1">
        <f t="shared" si="14"/>
        <v>1.2492774377796529E-4</v>
      </c>
      <c r="L117" s="2"/>
    </row>
    <row r="118" spans="1:12" x14ac:dyDescent="0.25">
      <c r="A118">
        <f t="shared" si="15"/>
        <v>9.7499999999999822</v>
      </c>
      <c r="B118" s="1">
        <f t="shared" si="8"/>
        <v>9.7499999999999812E-6</v>
      </c>
      <c r="C118" s="1">
        <f t="shared" si="9"/>
        <v>2165.0945842815727</v>
      </c>
      <c r="D118" s="1"/>
      <c r="E118" s="1">
        <f t="shared" si="10"/>
        <v>4665.7082566808322</v>
      </c>
      <c r="F118" s="1"/>
      <c r="G118" s="1">
        <f t="shared" si="11"/>
        <v>5194.4092258628152</v>
      </c>
      <c r="H118" s="1"/>
      <c r="I118" s="1">
        <f t="shared" si="12"/>
        <v>2.0298076071520164E-3</v>
      </c>
      <c r="J118" s="3">
        <f t="shared" si="13"/>
        <v>1.7843160969615722E-4</v>
      </c>
      <c r="K118" s="1">
        <f t="shared" si="14"/>
        <v>1.2003014594355833E-4</v>
      </c>
      <c r="L118" s="2"/>
    </row>
    <row r="119" spans="1:12" x14ac:dyDescent="0.25">
      <c r="A119">
        <f t="shared" si="15"/>
        <v>9.8499999999999819</v>
      </c>
      <c r="B119" s="1">
        <f t="shared" si="8"/>
        <v>9.8499999999999819E-6</v>
      </c>
      <c r="C119" s="1">
        <f t="shared" si="9"/>
        <v>2084.0377729916104</v>
      </c>
      <c r="D119" s="1"/>
      <c r="E119" s="1">
        <f t="shared" si="10"/>
        <v>4485.1366592560698</v>
      </c>
      <c r="F119" s="1"/>
      <c r="G119" s="1">
        <f t="shared" si="11"/>
        <v>4992.7425268851612</v>
      </c>
      <c r="H119" s="1"/>
      <c r="I119" s="1">
        <f t="shared" si="12"/>
        <v>1.9538156697270536E-3</v>
      </c>
      <c r="J119" s="3">
        <f t="shared" si="13"/>
        <v>1.7152597414816267E-4</v>
      </c>
      <c r="K119" s="1">
        <f t="shared" si="14"/>
        <v>1.1537011970039634E-4</v>
      </c>
      <c r="L119" s="2"/>
    </row>
    <row r="120" spans="1:12" x14ac:dyDescent="0.25">
      <c r="A120">
        <f t="shared" si="15"/>
        <v>9.9499999999999815</v>
      </c>
      <c r="B120" s="1">
        <f t="shared" si="8"/>
        <v>9.949999999999981E-6</v>
      </c>
      <c r="C120" s="1">
        <f t="shared" si="9"/>
        <v>2006.7316280178927</v>
      </c>
      <c r="D120" s="1"/>
      <c r="E120" s="1">
        <f t="shared" si="10"/>
        <v>4313.2125089679748</v>
      </c>
      <c r="F120" s="1"/>
      <c r="G120" s="1">
        <f t="shared" si="11"/>
        <v>4800.7644954248026</v>
      </c>
      <c r="H120" s="1"/>
      <c r="I120" s="1">
        <f t="shared" si="12"/>
        <v>1.88134003642842E-3</v>
      </c>
      <c r="J120" s="3">
        <f t="shared" si="13"/>
        <v>1.6495104464252485E-4</v>
      </c>
      <c r="K120" s="1">
        <f t="shared" si="14"/>
        <v>1.1093397496628246E-4</v>
      </c>
      <c r="L120" s="2"/>
    </row>
    <row r="121" spans="1:12" x14ac:dyDescent="0.25">
      <c r="A121">
        <f t="shared" si="15"/>
        <v>10.049999999999981</v>
      </c>
      <c r="B121" s="1">
        <f t="shared" si="8"/>
        <v>1.004999999999998E-5</v>
      </c>
      <c r="C121" s="1">
        <f t="shared" si="9"/>
        <v>1932.9702214200718</v>
      </c>
      <c r="D121" s="1"/>
      <c r="E121" s="1">
        <f t="shared" si="10"/>
        <v>4149.443829202065</v>
      </c>
      <c r="F121" s="1"/>
      <c r="G121" s="1">
        <f t="shared" si="11"/>
        <v>4617.9221151601041</v>
      </c>
      <c r="H121" s="1"/>
      <c r="I121" s="1">
        <f t="shared" si="12"/>
        <v>1.8121876468222308E-3</v>
      </c>
      <c r="J121" s="3">
        <f t="shared" si="13"/>
        <v>1.586880064196348E-4</v>
      </c>
      <c r="K121" s="1">
        <f t="shared" si="14"/>
        <v>1.0670893288092502E-4</v>
      </c>
      <c r="L121" s="2"/>
    </row>
    <row r="122" spans="1:12" x14ac:dyDescent="0.25">
      <c r="A122">
        <f t="shared" si="15"/>
        <v>10.149999999999981</v>
      </c>
      <c r="B122" s="1">
        <f t="shared" si="8"/>
        <v>1.0149999999999981E-5</v>
      </c>
      <c r="C122" s="1">
        <f t="shared" si="9"/>
        <v>1862.5606683833082</v>
      </c>
      <c r="D122" s="1"/>
      <c r="E122" s="1">
        <f t="shared" si="10"/>
        <v>3993.3709746976515</v>
      </c>
      <c r="F122" s="1"/>
      <c r="G122" s="1">
        <f t="shared" si="11"/>
        <v>4443.6988335328124</v>
      </c>
      <c r="H122" s="1"/>
      <c r="I122" s="1">
        <f t="shared" si="12"/>
        <v>1.7461776685941343E-3</v>
      </c>
      <c r="J122" s="3">
        <f t="shared" si="13"/>
        <v>1.527192811742831E-4</v>
      </c>
      <c r="K122" s="1">
        <f t="shared" si="14"/>
        <v>1.0268305717279464E-4</v>
      </c>
      <c r="L122" s="2"/>
    </row>
    <row r="123" spans="1:12" x14ac:dyDescent="0.25">
      <c r="A123">
        <f t="shared" si="15"/>
        <v>10.24999999999998</v>
      </c>
      <c r="B123" s="1">
        <f t="shared" si="8"/>
        <v>1.024999999999998E-5</v>
      </c>
      <c r="C123" s="1">
        <f t="shared" si="9"/>
        <v>1795.322193632978</v>
      </c>
      <c r="D123" s="1"/>
      <c r="E123" s="1">
        <f t="shared" si="10"/>
        <v>3844.5642271312677</v>
      </c>
      <c r="F123" s="1"/>
      <c r="G123" s="1">
        <f t="shared" si="11"/>
        <v>4277.6118408077227</v>
      </c>
      <c r="H123" s="1"/>
      <c r="I123" s="1">
        <f t="shared" si="12"/>
        <v>1.6831406222995464E-3</v>
      </c>
      <c r="J123" s="3">
        <f t="shared" si="13"/>
        <v>1.4702843510307838E-4</v>
      </c>
      <c r="K123" s="1">
        <f t="shared" si="14"/>
        <v>9.8845191284820076E-5</v>
      </c>
      <c r="L123" s="2"/>
    </row>
    <row r="124" spans="1:12" x14ac:dyDescent="0.25">
      <c r="A124">
        <f t="shared" si="15"/>
        <v>10.34999999999998</v>
      </c>
      <c r="B124" s="1">
        <f t="shared" si="8"/>
        <v>1.0349999999999979E-5</v>
      </c>
      <c r="C124" s="1">
        <f t="shared" si="9"/>
        <v>1731.0852721835486</v>
      </c>
      <c r="D124" s="1"/>
      <c r="E124" s="1">
        <f t="shared" si="10"/>
        <v>3702.6215899049739</v>
      </c>
      <c r="F124" s="1"/>
      <c r="G124" s="1">
        <f t="shared" si="11"/>
        <v>4119.2095753410758</v>
      </c>
      <c r="H124" s="1"/>
      <c r="I124" s="1">
        <f t="shared" si="12"/>
        <v>1.6229175758032456E-3</v>
      </c>
      <c r="J124" s="3">
        <f t="shared" si="13"/>
        <v>1.4160009457009725E-4</v>
      </c>
      <c r="K124" s="1">
        <f t="shared" si="14"/>
        <v>9.5184900727217017E-5</v>
      </c>
      <c r="L124" s="2"/>
    </row>
    <row r="125" spans="1:12" x14ac:dyDescent="0.25">
      <c r="A125">
        <f t="shared" si="15"/>
        <v>10.44999999999998</v>
      </c>
      <c r="B125" s="1">
        <f t="shared" si="8"/>
        <v>1.044999999999998E-5</v>
      </c>
      <c r="C125" s="1">
        <f t="shared" si="9"/>
        <v>1669.6908379191723</v>
      </c>
      <c r="D125" s="1"/>
      <c r="E125" s="1">
        <f t="shared" si="10"/>
        <v>3567.1667639786419</v>
      </c>
      <c r="F125" s="1"/>
      <c r="G125" s="1">
        <f t="shared" si="11"/>
        <v>3968.0694343623168</v>
      </c>
      <c r="H125" s="1"/>
      <c r="I125" s="1">
        <f t="shared" si="12"/>
        <v>1.5653594023121891E-3</v>
      </c>
      <c r="J125" s="3">
        <f t="shared" si="13"/>
        <v>1.3641986869623556E-4</v>
      </c>
      <c r="K125" s="1">
        <f t="shared" si="14"/>
        <v>9.1692420179229954E-5</v>
      </c>
      <c r="L125" s="2"/>
    </row>
    <row r="126" spans="1:12" x14ac:dyDescent="0.25">
      <c r="A126">
        <f t="shared" si="15"/>
        <v>10.549999999999979</v>
      </c>
      <c r="B126" s="1">
        <f t="shared" si="8"/>
        <v>1.0549999999999979E-5</v>
      </c>
      <c r="C126" s="1">
        <f t="shared" si="9"/>
        <v>1610.9895541221381</v>
      </c>
      <c r="D126" s="1"/>
      <c r="E126" s="1">
        <f t="shared" si="10"/>
        <v>3437.8472883892905</v>
      </c>
      <c r="F126" s="1"/>
      <c r="G126" s="1">
        <f t="shared" si="11"/>
        <v>3823.7956716366289</v>
      </c>
      <c r="H126" s="1"/>
      <c r="I126" s="1">
        <f t="shared" si="12"/>
        <v>1.5103260964853462E-3</v>
      </c>
      <c r="J126" s="3">
        <f t="shared" si="13"/>
        <v>1.3147427824671909E-4</v>
      </c>
      <c r="K126" s="1">
        <f t="shared" si="14"/>
        <v>8.8358604909233743E-5</v>
      </c>
      <c r="L126" s="2"/>
    </row>
    <row r="127" spans="1:12" x14ac:dyDescent="0.25">
      <c r="A127">
        <f t="shared" si="15"/>
        <v>10.649999999999979</v>
      </c>
      <c r="B127" s="1">
        <f t="shared" si="8"/>
        <v>1.0649999999999979E-5</v>
      </c>
      <c r="C127" s="1">
        <f t="shared" si="9"/>
        <v>1554.8411406204737</v>
      </c>
      <c r="D127" s="1"/>
      <c r="E127" s="1">
        <f t="shared" si="10"/>
        <v>3314.3328307104616</v>
      </c>
      <c r="F127" s="1"/>
      <c r="G127" s="1">
        <f t="shared" si="11"/>
        <v>3686.0174652164123</v>
      </c>
      <c r="H127" s="1"/>
      <c r="I127" s="1">
        <f t="shared" si="12"/>
        <v>1.4576861436248047E-3</v>
      </c>
      <c r="J127" s="3">
        <f t="shared" si="13"/>
        <v>1.2675069025280114E-4</v>
      </c>
      <c r="K127" s="1">
        <f t="shared" si="14"/>
        <v>8.5174886125176391E-5</v>
      </c>
      <c r="L127" s="2"/>
    </row>
    <row r="128" spans="1:12" x14ac:dyDescent="0.25">
      <c r="A128">
        <f t="shared" si="15"/>
        <v>10.749999999999979</v>
      </c>
      <c r="B128" s="1">
        <f t="shared" si="8"/>
        <v>1.0749999999999978E-5</v>
      </c>
      <c r="C128" s="1">
        <f t="shared" si="9"/>
        <v>1501.1137527247397</v>
      </c>
      <c r="D128" s="1"/>
      <c r="E128" s="1">
        <f t="shared" si="10"/>
        <v>3196.3136141438999</v>
      </c>
      <c r="F128" s="1"/>
      <c r="G128" s="1">
        <f t="shared" si="11"/>
        <v>3554.3871401342863</v>
      </c>
      <c r="H128" s="1"/>
      <c r="I128" s="1">
        <f t="shared" si="12"/>
        <v>1.4073159374200003E-3</v>
      </c>
      <c r="J128" s="3">
        <f t="shared" si="13"/>
        <v>1.2223725785871661E-4</v>
      </c>
      <c r="K128" s="1">
        <f t="shared" si="14"/>
        <v>8.2133229905342994E-5</v>
      </c>
      <c r="L128" s="2"/>
    </row>
    <row r="129" spans="1:12" x14ac:dyDescent="0.25">
      <c r="A129">
        <f t="shared" si="15"/>
        <v>10.849999999999978</v>
      </c>
      <c r="B129" s="1">
        <f t="shared" si="8"/>
        <v>1.0849999999999977E-5</v>
      </c>
      <c r="C129" s="1">
        <f t="shared" si="9"/>
        <v>1449.683407572267</v>
      </c>
      <c r="D129" s="1"/>
      <c r="E129" s="1">
        <f t="shared" si="10"/>
        <v>3083.4989692226686</v>
      </c>
      <c r="F129" s="1"/>
      <c r="G129" s="1">
        <f t="shared" si="11"/>
        <v>3428.5785323599725</v>
      </c>
      <c r="H129" s="1"/>
      <c r="I129" s="1">
        <f t="shared" si="12"/>
        <v>1.3590992421371091E-3</v>
      </c>
      <c r="J129" s="3">
        <f t="shared" si="13"/>
        <v>1.1792286493417574E-4</v>
      </c>
      <c r="K129" s="1">
        <f t="shared" si="14"/>
        <v>7.9226099393384057E-5</v>
      </c>
      <c r="L129" s="2"/>
    </row>
    <row r="130" spans="1:12" x14ac:dyDescent="0.25">
      <c r="A130">
        <f t="shared" si="15"/>
        <v>10.949999999999978</v>
      </c>
      <c r="B130" s="1">
        <f t="shared" si="8"/>
        <v>1.0949999999999978E-5</v>
      </c>
      <c r="C130" s="1">
        <f t="shared" si="9"/>
        <v>1400.4334539005922</v>
      </c>
      <c r="D130" s="1"/>
      <c r="E130" s="1">
        <f t="shared" si="10"/>
        <v>2975.6159992576049</v>
      </c>
      <c r="F130" s="1"/>
      <c r="G130" s="1">
        <f t="shared" si="11"/>
        <v>3308.2854816598406</v>
      </c>
      <c r="H130" s="1"/>
      <c r="I130" s="1">
        <f t="shared" si="12"/>
        <v>1.3129266955239449E-3</v>
      </c>
      <c r="J130" s="3">
        <f t="shared" si="13"/>
        <v>1.1379707503676739E-4</v>
      </c>
      <c r="K130" s="1">
        <f t="shared" si="14"/>
        <v>7.6446419971970292E-5</v>
      </c>
      <c r="L130" s="2"/>
    </row>
    <row r="131" spans="1:12" x14ac:dyDescent="0.25">
      <c r="A131">
        <f t="shared" si="15"/>
        <v>11.049999999999978</v>
      </c>
      <c r="B131" s="1">
        <f t="shared" si="8"/>
        <v>1.1049999999999977E-5</v>
      </c>
      <c r="C131" s="1">
        <f t="shared" si="9"/>
        <v>1353.2540816351252</v>
      </c>
      <c r="D131" s="1"/>
      <c r="E131" s="1">
        <f t="shared" si="10"/>
        <v>2872.4083496921444</v>
      </c>
      <c r="F131" s="1"/>
      <c r="G131" s="1">
        <f t="shared" si="11"/>
        <v>3193.2204421766446</v>
      </c>
      <c r="H131" s="1"/>
      <c r="I131" s="1">
        <f t="shared" si="12"/>
        <v>1.268695349041279E-3</v>
      </c>
      <c r="J131" s="3">
        <f t="shared" si="13"/>
        <v>1.0985008434815053E-4</v>
      </c>
      <c r="K131" s="1">
        <f t="shared" si="14"/>
        <v>7.3787547156674302E-5</v>
      </c>
      <c r="L131" s="2"/>
    </row>
    <row r="132" spans="1:12" x14ac:dyDescent="0.25">
      <c r="A132">
        <f t="shared" si="15"/>
        <v>11.149999999999977</v>
      </c>
      <c r="B132" s="1">
        <f t="shared" si="8"/>
        <v>1.1149999999999976E-5</v>
      </c>
      <c r="C132" s="1">
        <f t="shared" si="9"/>
        <v>1308.0418680036303</v>
      </c>
      <c r="D132" s="1"/>
      <c r="E132" s="1">
        <f t="shared" si="10"/>
        <v>2773.6350724574791</v>
      </c>
      <c r="F132" s="1"/>
      <c r="G132" s="1">
        <f t="shared" si="11"/>
        <v>3083.1132006045477</v>
      </c>
      <c r="H132" s="1"/>
      <c r="I132" s="1">
        <f t="shared" si="12"/>
        <v>1.2263082423385747E-3</v>
      </c>
      <c r="J132" s="3">
        <f t="shared" si="13"/>
        <v>1.060726782433625E-4</v>
      </c>
      <c r="K132" s="1">
        <f t="shared" si="14"/>
        <v>7.1243236976117408E-5</v>
      </c>
      <c r="L132" s="2"/>
    </row>
    <row r="133" spans="1:12" x14ac:dyDescent="0.25">
      <c r="A133">
        <f t="shared" si="15"/>
        <v>11.249999999999977</v>
      </c>
      <c r="B133" s="1">
        <f t="shared" si="8"/>
        <v>1.1249999999999977E-5</v>
      </c>
      <c r="C133" s="1">
        <f t="shared" si="9"/>
        <v>1264.6993571855824</v>
      </c>
      <c r="D133" s="1"/>
      <c r="E133" s="1">
        <f t="shared" si="10"/>
        <v>2679.0695772525478</v>
      </c>
      <c r="F133" s="1"/>
      <c r="G133" s="1">
        <f t="shared" si="11"/>
        <v>2977.7096927840639</v>
      </c>
      <c r="H133" s="1"/>
      <c r="I133" s="1">
        <f t="shared" si="12"/>
        <v>1.1856740091691564E-3</v>
      </c>
      <c r="J133" s="3">
        <f t="shared" si="13"/>
        <v>1.0245619118441084E-4</v>
      </c>
      <c r="K133" s="1">
        <f t="shared" si="14"/>
        <v>6.880761862636096E-5</v>
      </c>
      <c r="L133" s="2"/>
    </row>
    <row r="134" spans="1:12" x14ac:dyDescent="0.25">
      <c r="A134">
        <f t="shared" si="15"/>
        <v>11.349999999999977</v>
      </c>
      <c r="B134" s="1">
        <f t="shared" si="8"/>
        <v>1.1349999999999976E-5</v>
      </c>
      <c r="C134" s="1">
        <f t="shared" si="9"/>
        <v>1223.1346707712864</v>
      </c>
      <c r="D134" s="1"/>
      <c r="E134" s="1">
        <f t="shared" si="10"/>
        <v>2588.4986624218227</v>
      </c>
      <c r="F134" s="1"/>
      <c r="G134" s="1">
        <f t="shared" si="11"/>
        <v>2876.7709103944312</v>
      </c>
      <c r="H134" s="1"/>
      <c r="I134" s="1">
        <f t="shared" si="12"/>
        <v>1.1467065121899787E-3</v>
      </c>
      <c r="J134" s="3">
        <f t="shared" si="13"/>
        <v>9.8992469657939631E-5</v>
      </c>
      <c r="K134" s="1">
        <f t="shared" si="14"/>
        <v>6.6475169207229909E-5</v>
      </c>
    </row>
    <row r="135" spans="1:12" x14ac:dyDescent="0.25">
      <c r="A135">
        <f t="shared" si="15"/>
        <v>11.449999999999976</v>
      </c>
      <c r="B135" s="1">
        <f t="shared" si="8"/>
        <v>1.1449999999999975E-5</v>
      </c>
      <c r="C135" s="1">
        <f t="shared" si="9"/>
        <v>1183.261146546738</v>
      </c>
      <c r="D135" s="1"/>
      <c r="E135" s="1">
        <f t="shared" si="10"/>
        <v>2501.7216187770864</v>
      </c>
      <c r="F135" s="1"/>
      <c r="G135" s="1">
        <f t="shared" si="11"/>
        <v>2780.071890188427</v>
      </c>
      <c r="H135" s="1"/>
      <c r="I135" s="1">
        <f t="shared" si="12"/>
        <v>1.1093245043171888E-3</v>
      </c>
      <c r="J135" s="3">
        <f t="shared" si="13"/>
        <v>9.5673837902507269E-5</v>
      </c>
      <c r="K135" s="1">
        <f t="shared" si="14"/>
        <v>6.4240690365991162E-5</v>
      </c>
    </row>
    <row r="136" spans="1:12" x14ac:dyDescent="0.25">
      <c r="A136">
        <f t="shared" si="15"/>
        <v>11.549999999999976</v>
      </c>
      <c r="B136" s="1">
        <f t="shared" si="8"/>
        <v>1.1549999999999976E-5</v>
      </c>
      <c r="C136" s="1">
        <f t="shared" si="9"/>
        <v>1144.9970033383465</v>
      </c>
      <c r="D136" s="1"/>
      <c r="E136" s="1">
        <f t="shared" si="10"/>
        <v>2418.5494003160829</v>
      </c>
      <c r="F136" s="1"/>
      <c r="G136" s="1">
        <f t="shared" si="11"/>
        <v>2687.400778905409</v>
      </c>
      <c r="H136" s="1"/>
      <c r="I136" s="1">
        <f t="shared" si="12"/>
        <v>1.0734513145131881E-3</v>
      </c>
      <c r="J136" s="3">
        <f t="shared" si="13"/>
        <v>9.2493066194214725E-5</v>
      </c>
      <c r="K136" s="1">
        <f t="shared" si="14"/>
        <v>6.2099286689771413E-5</v>
      </c>
    </row>
    <row r="137" spans="1:12" x14ac:dyDescent="0.25">
      <c r="A137">
        <f t="shared" si="15"/>
        <v>11.649999999999975</v>
      </c>
      <c r="B137" s="1">
        <f t="shared" si="8"/>
        <v>1.1649999999999975E-5</v>
      </c>
      <c r="C137" s="1">
        <f t="shared" si="9"/>
        <v>1108.2650298490098</v>
      </c>
      <c r="D137" s="1"/>
      <c r="E137" s="1">
        <f t="shared" si="10"/>
        <v>2338.8038563374503</v>
      </c>
      <c r="F137" s="1"/>
      <c r="G137" s="1">
        <f t="shared" si="11"/>
        <v>2598.5579676209254</v>
      </c>
      <c r="H137" s="1"/>
      <c r="I137" s="1">
        <f t="shared" si="12"/>
        <v>1.0390145560659342E-3</v>
      </c>
      <c r="J137" s="3">
        <f t="shared" si="13"/>
        <v>8.9443341480324097E-5</v>
      </c>
      <c r="K137" s="1">
        <f t="shared" si="14"/>
        <v>6.0046345702484984E-5</v>
      </c>
    </row>
    <row r="138" spans="1:12" x14ac:dyDescent="0.25">
      <c r="A138">
        <f t="shared" si="15"/>
        <v>11.749999999999975</v>
      </c>
      <c r="B138" s="1">
        <f t="shared" si="8"/>
        <v>1.1749999999999974E-5</v>
      </c>
      <c r="C138" s="1">
        <f t="shared" si="9"/>
        <v>1072.9922955958505</v>
      </c>
      <c r="D138" s="1"/>
      <c r="E138" s="1">
        <f t="shared" si="10"/>
        <v>2262.3170199446213</v>
      </c>
      <c r="F138" s="1"/>
      <c r="G138" s="1">
        <f t="shared" si="11"/>
        <v>2513.3552898525663</v>
      </c>
      <c r="H138" s="1"/>
      <c r="I138" s="1">
        <f t="shared" si="12"/>
        <v>1.005945855588873E-3</v>
      </c>
      <c r="J138" s="3">
        <f t="shared" si="13"/>
        <v>8.6518240169371574E-5</v>
      </c>
      <c r="K138" s="1">
        <f t="shared" si="14"/>
        <v>5.8077519335013063E-5</v>
      </c>
    </row>
    <row r="139" spans="1:12" x14ac:dyDescent="0.25">
      <c r="A139">
        <f t="shared" si="15"/>
        <v>11.849999999999975</v>
      </c>
      <c r="B139" s="1">
        <f t="shared" si="8"/>
        <v>1.1849999999999975E-5</v>
      </c>
      <c r="C139" s="1">
        <f t="shared" si="9"/>
        <v>1039.109882222122</v>
      </c>
      <c r="D139" s="1"/>
      <c r="E139" s="1">
        <f t="shared" si="10"/>
        <v>2188.9304483768742</v>
      </c>
      <c r="F139" s="1"/>
      <c r="G139" s="1">
        <f t="shared" si="11"/>
        <v>2431.6152782487247</v>
      </c>
      <c r="H139" s="1"/>
      <c r="I139" s="1">
        <f t="shared" si="12"/>
        <v>9.7418060112194915E-4</v>
      </c>
      <c r="J139" s="3">
        <f t="shared" si="13"/>
        <v>8.3711702903316551E-5</v>
      </c>
      <c r="K139" s="1">
        <f t="shared" si="14"/>
        <v>5.6188706749091404E-5</v>
      </c>
    </row>
    <row r="140" spans="1:12" x14ac:dyDescent="0.25">
      <c r="A140">
        <f t="shared" si="15"/>
        <v>11.949999999999974</v>
      </c>
      <c r="B140" s="1">
        <f t="shared" si="8"/>
        <v>1.1949999999999974E-5</v>
      </c>
      <c r="C140" s="1">
        <f t="shared" si="9"/>
        <v>1006.55263360282</v>
      </c>
      <c r="D140" s="1"/>
      <c r="E140" s="1">
        <f t="shared" si="10"/>
        <v>2118.4946110080832</v>
      </c>
      <c r="F140" s="1"/>
      <c r="G140" s="1">
        <f t="shared" si="11"/>
        <v>2353.1704751446914</v>
      </c>
      <c r="H140" s="1"/>
      <c r="I140" s="1">
        <f t="shared" si="12"/>
        <v>9.436577078519874E-4</v>
      </c>
      <c r="J140" s="3">
        <f t="shared" si="13"/>
        <v>8.1018011152655977E-5</v>
      </c>
      <c r="K140" s="1">
        <f t="shared" si="14"/>
        <v>5.4376038405940831E-5</v>
      </c>
    </row>
    <row r="141" spans="1:12" x14ac:dyDescent="0.25">
      <c r="A141">
        <f t="shared" si="15"/>
        <v>12.049999999999974</v>
      </c>
      <c r="B141" s="1">
        <f t="shared" si="8"/>
        <v>1.2049999999999973E-5</v>
      </c>
      <c r="C141" s="1">
        <f t="shared" si="9"/>
        <v>975.25892329715214</v>
      </c>
      <c r="D141" s="1"/>
      <c r="E141" s="1">
        <f t="shared" si="10"/>
        <v>2050.8683212180076</v>
      </c>
      <c r="F141" s="1"/>
      <c r="G141" s="1">
        <f t="shared" si="11"/>
        <v>2277.8627926845938</v>
      </c>
      <c r="H141" s="1"/>
      <c r="I141" s="1">
        <f t="shared" si="12"/>
        <v>9.1431940009600843E-4</v>
      </c>
      <c r="J141" s="3">
        <f t="shared" si="13"/>
        <v>7.8431765489364938E-5</v>
      </c>
      <c r="K141" s="1">
        <f t="shared" si="14"/>
        <v>5.2635861280243692E-5</v>
      </c>
    </row>
    <row r="142" spans="1:12" x14ac:dyDescent="0.25">
      <c r="A142">
        <f t="shared" si="15"/>
        <v>12.149999999999974</v>
      </c>
      <c r="B142" s="1">
        <f t="shared" si="8"/>
        <v>1.2149999999999973E-5</v>
      </c>
      <c r="C142" s="1">
        <f t="shared" si="9"/>
        <v>945.17043802238265</v>
      </c>
      <c r="D142" s="1"/>
      <c r="E142" s="1">
        <f t="shared" si="10"/>
        <v>1985.9182086704791</v>
      </c>
      <c r="F142" s="1"/>
      <c r="G142" s="1">
        <f t="shared" si="11"/>
        <v>2205.5429185825042</v>
      </c>
      <c r="H142" s="1"/>
      <c r="I142" s="1">
        <f t="shared" si="12"/>
        <v>8.8611100830481362E-4</v>
      </c>
      <c r="J142" s="3">
        <f t="shared" si="13"/>
        <v>7.5947865405126368E-5</v>
      </c>
      <c r="K142" s="1">
        <f t="shared" si="14"/>
        <v>5.0964725128730385E-5</v>
      </c>
    </row>
    <row r="143" spans="1:12" x14ac:dyDescent="0.25">
      <c r="A143">
        <f t="shared" si="15"/>
        <v>12.249999999999973</v>
      </c>
      <c r="B143" s="1">
        <f t="shared" si="8"/>
        <v>1.2249999999999972E-5</v>
      </c>
      <c r="C143" s="1">
        <f t="shared" si="9"/>
        <v>916.23197593393513</v>
      </c>
      <c r="D143" s="1"/>
      <c r="E143" s="1">
        <f t="shared" si="10"/>
        <v>1923.5182288315659</v>
      </c>
      <c r="F143" s="1"/>
      <c r="G143" s="1">
        <f t="shared" si="11"/>
        <v>2136.0697639353039</v>
      </c>
      <c r="H143" s="1"/>
      <c r="I143" s="1">
        <f t="shared" si="12"/>
        <v>8.5898077994765298E-4</v>
      </c>
      <c r="J143" s="3">
        <f t="shared" si="13"/>
        <v>7.3561490553736544E-5</v>
      </c>
      <c r="K143" s="1">
        <f t="shared" si="14"/>
        <v>4.9359369730479542E-5</v>
      </c>
    </row>
    <row r="144" spans="1:12" x14ac:dyDescent="0.25">
      <c r="A144">
        <f t="shared" si="15"/>
        <v>12.349999999999973</v>
      </c>
      <c r="B144" s="1">
        <f t="shared" si="8"/>
        <v>1.2349999999999973E-5</v>
      </c>
      <c r="C144" s="1">
        <f t="shared" si="9"/>
        <v>888.39125859707053</v>
      </c>
      <c r="D144" s="1"/>
      <c r="E144" s="1">
        <f t="shared" si="10"/>
        <v>1863.5492068315475</v>
      </c>
      <c r="F144" s="1"/>
      <c r="G144" s="1">
        <f t="shared" si="11"/>
        <v>2069.309949807624</v>
      </c>
      <c r="H144" s="1"/>
      <c r="I144" s="1">
        <f t="shared" si="12"/>
        <v>8.3287970323294282E-4</v>
      </c>
      <c r="J144" s="3">
        <f t="shared" si="13"/>
        <v>7.1268083306927718E-5</v>
      </c>
      <c r="K144" s="1">
        <f t="shared" si="14"/>
        <v>4.7816713023146437E-5</v>
      </c>
    </row>
    <row r="145" spans="1:11" x14ac:dyDescent="0.25">
      <c r="A145">
        <f t="shared" si="15"/>
        <v>12.449999999999973</v>
      </c>
      <c r="B145" s="1">
        <f t="shared" si="8"/>
        <v>1.2449999999999972E-5</v>
      </c>
      <c r="C145" s="1">
        <f t="shared" si="9"/>
        <v>861.59875562694447</v>
      </c>
      <c r="D145" s="1"/>
      <c r="E145" s="1">
        <f t="shared" si="10"/>
        <v>1805.8984130203457</v>
      </c>
      <c r="F145" s="1"/>
      <c r="G145" s="1">
        <f t="shared" si="11"/>
        <v>2005.1373295883329</v>
      </c>
      <c r="H145" s="1"/>
      <c r="I145" s="1">
        <f t="shared" si="12"/>
        <v>8.0776134270577418E-4</v>
      </c>
      <c r="J145" s="3">
        <f t="shared" si="13"/>
        <v>6.9063332522250091E-5</v>
      </c>
      <c r="K145" s="1">
        <f t="shared" si="14"/>
        <v>4.6333840065784742E-5</v>
      </c>
    </row>
    <row r="146" spans="1:11" x14ac:dyDescent="0.25">
      <c r="A146">
        <f t="shared" si="15"/>
        <v>12.549999999999972</v>
      </c>
      <c r="B146" s="1">
        <f t="shared" si="8"/>
        <v>1.2549999999999971E-5</v>
      </c>
      <c r="C146" s="1">
        <f t="shared" si="9"/>
        <v>835.80752105716556</v>
      </c>
      <c r="D146" s="1"/>
      <c r="E146" s="1">
        <f t="shared" si="10"/>
        <v>1750.4591677892051</v>
      </c>
      <c r="F146" s="1"/>
      <c r="G146" s="1">
        <f t="shared" si="11"/>
        <v>1943.4325443712864</v>
      </c>
      <c r="H146" s="1"/>
      <c r="I146" s="1">
        <f t="shared" si="12"/>
        <v>7.8358168584106004E-4</v>
      </c>
      <c r="J146" s="3">
        <f t="shared" si="13"/>
        <v>6.6943158430188523E-5</v>
      </c>
      <c r="K146" s="1">
        <f t="shared" si="14"/>
        <v>4.4907992764778583E-5</v>
      </c>
    </row>
    <row r="147" spans="1:11" x14ac:dyDescent="0.25">
      <c r="A147">
        <f t="shared" si="15"/>
        <v>12.649999999999972</v>
      </c>
      <c r="B147" s="1">
        <f t="shared" si="8"/>
        <v>1.2649999999999972E-5</v>
      </c>
      <c r="C147" s="1">
        <f t="shared" si="9"/>
        <v>810.97304057302279</v>
      </c>
      <c r="D147" s="1"/>
      <c r="E147" s="1">
        <f t="shared" si="10"/>
        <v>1697.1304734342471</v>
      </c>
      <c r="F147" s="1"/>
      <c r="G147" s="1">
        <f t="shared" si="11"/>
        <v>1884.0826088435122</v>
      </c>
      <c r="H147" s="1"/>
      <c r="I147" s="1">
        <f t="shared" si="12"/>
        <v>7.6029899982246827E-4</v>
      </c>
      <c r="J147" s="3">
        <f t="shared" si="13"/>
        <v>6.4903698555447264E-5</v>
      </c>
      <c r="K147" s="1">
        <f t="shared" si="14"/>
        <v>4.3536560304727025E-5</v>
      </c>
    </row>
    <row r="148" spans="1:11" x14ac:dyDescent="0.25">
      <c r="A148">
        <f t="shared" si="15"/>
        <v>12.749999999999972</v>
      </c>
      <c r="B148" s="1">
        <f t="shared" si="8"/>
        <v>1.2749999999999971E-5</v>
      </c>
      <c r="C148" s="1">
        <f t="shared" si="9"/>
        <v>787.05308881490294</v>
      </c>
      <c r="D148" s="1"/>
      <c r="E148" s="1">
        <f t="shared" si="10"/>
        <v>1645.8166710220755</v>
      </c>
      <c r="F148" s="1"/>
      <c r="G148" s="1">
        <f t="shared" si="11"/>
        <v>1826.9805253731499</v>
      </c>
      <c r="H148" s="1"/>
      <c r="I148" s="1">
        <f t="shared" si="12"/>
        <v>7.3787369776230356E-4</v>
      </c>
      <c r="J148" s="3">
        <f t="shared" si="13"/>
        <v>6.294129459439294E-5</v>
      </c>
      <c r="K148" s="1">
        <f t="shared" si="14"/>
        <v>4.2217070230956344E-5</v>
      </c>
    </row>
    <row r="149" spans="1:11" x14ac:dyDescent="0.25">
      <c r="A149">
        <f t="shared" si="15"/>
        <v>12.849999999999971</v>
      </c>
      <c r="B149" s="1">
        <f t="shared" si="8"/>
        <v>1.284999999999997E-5</v>
      </c>
      <c r="C149" s="1">
        <f t="shared" si="9"/>
        <v>764.00759602074697</v>
      </c>
      <c r="D149" s="1"/>
      <c r="E149" s="1">
        <f t="shared" si="10"/>
        <v>1596.4271203854767</v>
      </c>
      <c r="F149" s="1"/>
      <c r="G149" s="1">
        <f t="shared" si="11"/>
        <v>1772.0249241800987</v>
      </c>
      <c r="H149" s="1"/>
      <c r="I149" s="1">
        <f t="shared" si="12"/>
        <v>7.1626821367687431E-4</v>
      </c>
      <c r="J149" s="3">
        <f t="shared" si="13"/>
        <v>6.1052480177066414E-5</v>
      </c>
      <c r="K149" s="1">
        <f t="shared" si="14"/>
        <v>4.0947180134740016E-5</v>
      </c>
    </row>
    <row r="150" spans="1:11" x14ac:dyDescent="0.25">
      <c r="A150">
        <f t="shared" si="15"/>
        <v>12.949999999999971</v>
      </c>
      <c r="B150" s="1">
        <f t="shared" ref="B150:B201" si="16">A150*0.000001</f>
        <v>1.2949999999999971E-5</v>
      </c>
      <c r="C150" s="1">
        <f t="shared" ref="C150:C201" si="17">0.000002*(B$7/B150^5)/(EXP(B$11/B150)-1)</f>
        <v>741.79852333431006</v>
      </c>
      <c r="D150" s="1"/>
      <c r="E150" s="1">
        <f t="shared" ref="E150:E201" si="18">0.000002*(B$7/B150^5)/(EXP(B$13/B150)-1)</f>
        <v>1548.8759015302937</v>
      </c>
      <c r="F150" s="1"/>
      <c r="G150" s="1">
        <f t="shared" ref="G150:G201" si="19">0.000002*(B$7/B150^5)/(EXP(B$15/B150)-1)</f>
        <v>1719.1197276457838</v>
      </c>
      <c r="H150" s="1"/>
      <c r="I150" s="1">
        <f t="shared" ref="I150:I201" si="20">C150/C$30</f>
        <v>6.9544688558617553E-4</v>
      </c>
      <c r="J150" s="3">
        <f t="shared" ref="J150:J201" si="21">E150/E$25</f>
        <v>5.923396944802642E-5</v>
      </c>
      <c r="K150" s="1">
        <f t="shared" ref="K150:K201" si="22">G150/G$25</f>
        <v>3.9724669896315036E-5</v>
      </c>
    </row>
    <row r="151" spans="1:11" x14ac:dyDescent="0.25">
      <c r="A151">
        <f t="shared" ref="A151:A201" si="23">A150+0.1</f>
        <v>13.049999999999971</v>
      </c>
      <c r="B151" s="1">
        <f t="shared" si="16"/>
        <v>1.304999999999997E-5</v>
      </c>
      <c r="C151" s="1">
        <f t="shared" si="17"/>
        <v>720.38974615888912</v>
      </c>
      <c r="D151" s="1"/>
      <c r="E151" s="1">
        <f t="shared" si="18"/>
        <v>1503.0815358739401</v>
      </c>
      <c r="F151" s="1"/>
      <c r="G151" s="1">
        <f t="shared" si="19"/>
        <v>1668.1738369765239</v>
      </c>
      <c r="H151" s="1"/>
      <c r="I151" s="1">
        <f t="shared" si="20"/>
        <v>6.7537584615631546E-4</v>
      </c>
      <c r="J151" s="3">
        <f t="shared" si="21"/>
        <v>5.748264640561859E-5</v>
      </c>
      <c r="K151" s="1">
        <f t="shared" si="22"/>
        <v>3.8547434444435507E-5</v>
      </c>
    </row>
    <row r="152" spans="1:11" x14ac:dyDescent="0.25">
      <c r="A152">
        <f t="shared" si="23"/>
        <v>13.14999999999997</v>
      </c>
      <c r="B152" s="1">
        <f t="shared" si="16"/>
        <v>1.3149999999999969E-5</v>
      </c>
      <c r="C152" s="1">
        <f t="shared" si="17"/>
        <v>699.74694498461963</v>
      </c>
      <c r="D152" s="1"/>
      <c r="E152" s="1">
        <f t="shared" si="18"/>
        <v>1458.9667258632423</v>
      </c>
      <c r="F152" s="1"/>
      <c r="G152" s="1">
        <f t="shared" si="19"/>
        <v>1619.1008395791318</v>
      </c>
      <c r="H152" s="1"/>
      <c r="I152" s="1">
        <f t="shared" si="20"/>
        <v>6.5602292034852106E-4</v>
      </c>
      <c r="J152" s="3">
        <f t="shared" si="21"/>
        <v>5.5795554944128733E-5</v>
      </c>
      <c r="K152" s="1">
        <f t="shared" si="22"/>
        <v>3.7413476994535432E-5</v>
      </c>
    </row>
    <row r="153" spans="1:11" x14ac:dyDescent="0.25">
      <c r="A153">
        <f t="shared" si="23"/>
        <v>13.24999999999997</v>
      </c>
      <c r="B153" s="1">
        <f t="shared" si="16"/>
        <v>1.324999999999997E-5</v>
      </c>
      <c r="C153" s="1">
        <f t="shared" si="17"/>
        <v>679.83750316178237</v>
      </c>
      <c r="D153" s="1"/>
      <c r="E153" s="1">
        <f t="shared" si="18"/>
        <v>1416.4581116353847</v>
      </c>
      <c r="F153" s="1"/>
      <c r="G153" s="1">
        <f t="shared" si="19"/>
        <v>1571.818735639039</v>
      </c>
      <c r="H153" s="1"/>
      <c r="I153" s="1">
        <f t="shared" si="20"/>
        <v>6.3735752958012863E-4</v>
      </c>
      <c r="J153" s="3">
        <f t="shared" si="21"/>
        <v>5.4169889547718922E-5</v>
      </c>
      <c r="K153" s="1">
        <f t="shared" si="22"/>
        <v>3.6320902730615138E-5</v>
      </c>
    </row>
    <row r="154" spans="1:11" x14ac:dyDescent="0.25">
      <c r="A154">
        <f t="shared" si="23"/>
        <v>13.349999999999969</v>
      </c>
      <c r="B154" s="1">
        <f t="shared" si="16"/>
        <v>1.3349999999999969E-5</v>
      </c>
      <c r="C154" s="1">
        <f t="shared" si="17"/>
        <v>660.63041113318423</v>
      </c>
      <c r="D154" s="1"/>
      <c r="E154" s="1">
        <f t="shared" si="18"/>
        <v>1375.486043491818</v>
      </c>
      <c r="F154" s="1"/>
      <c r="G154" s="1">
        <f t="shared" si="19"/>
        <v>1526.249682511263</v>
      </c>
      <c r="H154" s="1"/>
      <c r="I154" s="1">
        <f t="shared" si="20"/>
        <v>6.1935060194105089E-4</v>
      </c>
      <c r="J154" s="3">
        <f t="shared" si="21"/>
        <v>5.2602986589101853E-5</v>
      </c>
      <c r="K154" s="1">
        <f t="shared" si="22"/>
        <v>3.5267912898739078E-5</v>
      </c>
    </row>
    <row r="155" spans="1:11" x14ac:dyDescent="0.25">
      <c r="A155">
        <f t="shared" si="23"/>
        <v>13.449999999999969</v>
      </c>
      <c r="B155" s="1">
        <f t="shared" si="16"/>
        <v>1.3449999999999968E-5</v>
      </c>
      <c r="C155" s="1">
        <f t="shared" si="17"/>
        <v>642.09617667589794</v>
      </c>
      <c r="D155" s="1"/>
      <c r="E155" s="1">
        <f t="shared" si="18"/>
        <v>1335.9843690518796</v>
      </c>
      <c r="F155" s="1"/>
      <c r="G155" s="1">
        <f t="shared" si="19"/>
        <v>1482.3197556444402</v>
      </c>
      <c r="H155" s="1"/>
      <c r="I155" s="1">
        <f t="shared" si="20"/>
        <v>6.0197448804410439E-4</v>
      </c>
      <c r="J155" s="3">
        <f t="shared" si="21"/>
        <v>5.109231618961444E-5</v>
      </c>
      <c r="K155" s="1">
        <f t="shared" si="22"/>
        <v>3.4252799282572511E-5</v>
      </c>
    </row>
    <row r="156" spans="1:11" x14ac:dyDescent="0.25">
      <c r="A156">
        <f t="shared" si="23"/>
        <v>13.549999999999969</v>
      </c>
      <c r="B156" s="1">
        <f t="shared" si="16"/>
        <v>1.3549999999999969E-5</v>
      </c>
      <c r="C156" s="1">
        <f t="shared" si="17"/>
        <v>624.20674073682892</v>
      </c>
      <c r="D156" s="1"/>
      <c r="E156" s="1">
        <f t="shared" si="18"/>
        <v>1297.8902340416055</v>
      </c>
      <c r="F156" s="1"/>
      <c r="G156" s="1">
        <f t="shared" si="19"/>
        <v>1439.9587248584583</v>
      </c>
      <c r="H156" s="1"/>
      <c r="I156" s="1">
        <f t="shared" si="20"/>
        <v>5.8520288211963152E-4</v>
      </c>
      <c r="J156" s="3">
        <f t="shared" si="21"/>
        <v>4.9635474600744618E-5</v>
      </c>
      <c r="K156" s="1">
        <f t="shared" si="22"/>
        <v>3.3273939033702458E-5</v>
      </c>
    </row>
    <row r="157" spans="1:11" x14ac:dyDescent="0.25">
      <c r="A157">
        <f t="shared" si="23"/>
        <v>13.649999999999968</v>
      </c>
      <c r="B157" s="1">
        <f t="shared" si="16"/>
        <v>1.3649999999999968E-5</v>
      </c>
      <c r="C157" s="1">
        <f t="shared" si="17"/>
        <v>606.93539847790214</v>
      </c>
      <c r="D157" s="1"/>
      <c r="E157" s="1">
        <f t="shared" si="18"/>
        <v>1261.1438957543285</v>
      </c>
      <c r="F157" s="1"/>
      <c r="G157" s="1">
        <f t="shared" si="19"/>
        <v>1399.099844888181</v>
      </c>
      <c r="H157" s="1"/>
      <c r="I157" s="1">
        <f t="shared" si="20"/>
        <v>5.6901074799421702E-4</v>
      </c>
      <c r="J157" s="3">
        <f t="shared" si="21"/>
        <v>4.823017707026791E-5</v>
      </c>
      <c r="K157" s="1">
        <f t="shared" si="22"/>
        <v>3.2329789831613343E-5</v>
      </c>
    </row>
    <row r="158" spans="1:11" x14ac:dyDescent="0.25">
      <c r="A158">
        <f t="shared" si="23"/>
        <v>13.749999999999968</v>
      </c>
      <c r="B158" s="1">
        <f t="shared" si="16"/>
        <v>1.3749999999999967E-5</v>
      </c>
      <c r="C158" s="1">
        <f t="shared" si="17"/>
        <v>590.25672517546184</v>
      </c>
      <c r="D158" s="1"/>
      <c r="E158" s="1">
        <f t="shared" si="18"/>
        <v>1225.6885482939817</v>
      </c>
      <c r="F158" s="1"/>
      <c r="G158" s="1">
        <f t="shared" si="19"/>
        <v>1359.6796591897908</v>
      </c>
      <c r="H158" s="1"/>
      <c r="I158" s="1">
        <f t="shared" si="20"/>
        <v>5.5337424962029951E-4</v>
      </c>
      <c r="J158" s="3">
        <f t="shared" si="21"/>
        <v>4.6874251158992271E-5</v>
      </c>
      <c r="K158" s="1">
        <f t="shared" si="22"/>
        <v>3.1418885350129408E-5</v>
      </c>
    </row>
    <row r="159" spans="1:11" x14ac:dyDescent="0.25">
      <c r="A159">
        <f t="shared" si="23"/>
        <v>13.849999999999968</v>
      </c>
      <c r="B159" s="1">
        <f t="shared" si="16"/>
        <v>1.3849999999999967E-5</v>
      </c>
      <c r="C159" s="1">
        <f t="shared" si="17"/>
        <v>574.14650664493843</v>
      </c>
      <c r="D159" s="1"/>
      <c r="E159" s="1">
        <f t="shared" si="18"/>
        <v>1191.4701587801883</v>
      </c>
      <c r="F159" s="1"/>
      <c r="G159" s="1">
        <f t="shared" si="19"/>
        <v>1321.6378160834356</v>
      </c>
      <c r="H159" s="1"/>
      <c r="I159" s="1">
        <f t="shared" si="20"/>
        <v>5.3827068584828591E-4</v>
      </c>
      <c r="J159" s="3">
        <f t="shared" si="21"/>
        <v>4.5565630476716734E-5</v>
      </c>
      <c r="K159" s="1">
        <f t="shared" si="22"/>
        <v>3.0539831008919067E-5</v>
      </c>
    </row>
    <row r="160" spans="1:11" x14ac:dyDescent="0.25">
      <c r="A160">
        <f t="shared" si="23"/>
        <v>13.949999999999967</v>
      </c>
      <c r="B160" s="1">
        <f t="shared" si="16"/>
        <v>1.3949999999999966E-5</v>
      </c>
      <c r="C160" s="1">
        <f t="shared" si="17"/>
        <v>558.58167388615789</v>
      </c>
      <c r="D160" s="1"/>
      <c r="E160" s="1">
        <f t="shared" si="18"/>
        <v>1158.4373137566301</v>
      </c>
      <c r="F160" s="1"/>
      <c r="G160" s="1">
        <f t="shared" si="19"/>
        <v>1284.9168963764587</v>
      </c>
      <c r="H160" s="1"/>
      <c r="I160" s="1">
        <f t="shared" si="20"/>
        <v>5.2367842915558116E-4</v>
      </c>
      <c r="J160" s="3">
        <f t="shared" si="21"/>
        <v>4.4302348808396091E-5</v>
      </c>
      <c r="K160" s="1">
        <f t="shared" si="22"/>
        <v>2.9691299990287586E-5</v>
      </c>
    </row>
    <row r="161" spans="1:11" x14ac:dyDescent="0.25">
      <c r="A161">
        <f t="shared" si="23"/>
        <v>14.049999999999967</v>
      </c>
      <c r="B161" s="1">
        <f t="shared" si="16"/>
        <v>1.4049999999999967E-5</v>
      </c>
      <c r="C161" s="1">
        <f t="shared" si="17"/>
        <v>543.54024166703812</v>
      </c>
      <c r="D161" s="1"/>
      <c r="E161" s="1">
        <f t="shared" si="18"/>
        <v>1126.5410751015377</v>
      </c>
      <c r="F161" s="1"/>
      <c r="G161" s="1">
        <f t="shared" si="19"/>
        <v>1249.4622516763613</v>
      </c>
      <c r="H161" s="1"/>
      <c r="I161" s="1">
        <f t="shared" si="20"/>
        <v>5.0957686806791093E-4</v>
      </c>
      <c r="J161" s="3">
        <f t="shared" si="21"/>
        <v>4.308253460369703E-5</v>
      </c>
      <c r="K161" s="1">
        <f t="shared" si="22"/>
        <v>2.8872029502983458E-5</v>
      </c>
    </row>
    <row r="162" spans="1:11" x14ac:dyDescent="0.25">
      <c r="A162">
        <f t="shared" si="23"/>
        <v>14.149999999999967</v>
      </c>
      <c r="B162" s="1">
        <f t="shared" si="16"/>
        <v>1.4149999999999966E-5</v>
      </c>
      <c r="C162" s="1">
        <f t="shared" si="17"/>
        <v>529.00125078403403</v>
      </c>
      <c r="D162" s="1"/>
      <c r="E162" s="1">
        <f t="shared" si="18"/>
        <v>1095.7348447917675</v>
      </c>
      <c r="F162" s="1"/>
      <c r="G162" s="1">
        <f t="shared" si="19"/>
        <v>1215.221852662135</v>
      </c>
      <c r="H162" s="1"/>
      <c r="I162" s="1">
        <f t="shared" si="20"/>
        <v>4.9594635302765088E-4</v>
      </c>
      <c r="J162" s="3">
        <f t="shared" si="21"/>
        <v>4.1904405805143894E-5</v>
      </c>
      <c r="K162" s="1">
        <f t="shared" si="22"/>
        <v>2.8080817276118413E-5</v>
      </c>
    </row>
    <row r="163" spans="1:11" x14ac:dyDescent="0.25">
      <c r="A163">
        <f t="shared" si="23"/>
        <v>14.249999999999966</v>
      </c>
      <c r="B163" s="1">
        <f t="shared" si="16"/>
        <v>1.4249999999999965E-5</v>
      </c>
      <c r="C163" s="1">
        <f t="shared" si="17"/>
        <v>514.94471375664955</v>
      </c>
      <c r="D163" s="1"/>
      <c r="E163" s="1">
        <f t="shared" si="18"/>
        <v>1065.9742379202557</v>
      </c>
      <c r="F163" s="1"/>
      <c r="G163" s="1">
        <f t="shared" si="19"/>
        <v>1182.1461466372471</v>
      </c>
      <c r="H163" s="1"/>
      <c r="I163" s="1">
        <f t="shared" si="20"/>
        <v>4.8276814548164351E-4</v>
      </c>
      <c r="J163" s="3">
        <f t="shared" si="21"/>
        <v>4.0766264991899811E-5</v>
      </c>
      <c r="K163" s="1">
        <f t="shared" si="22"/>
        <v>2.7316518267563865E-5</v>
      </c>
    </row>
    <row r="164" spans="1:11" x14ac:dyDescent="0.25">
      <c r="A164">
        <f t="shared" si="23"/>
        <v>14.349999999999966</v>
      </c>
      <c r="B164" s="1">
        <f t="shared" si="16"/>
        <v>1.4349999999999966E-5</v>
      </c>
      <c r="C164" s="1">
        <f t="shared" si="17"/>
        <v>501.351563730826</v>
      </c>
      <c r="D164" s="1"/>
      <c r="E164" s="1">
        <f t="shared" si="18"/>
        <v>1037.2169634111249</v>
      </c>
      <c r="F164" s="1"/>
      <c r="G164" s="1">
        <f t="shared" si="19"/>
        <v>1150.1879237378089</v>
      </c>
      <c r="H164" s="1"/>
      <c r="I164" s="1">
        <f t="shared" si="20"/>
        <v>4.700243699773827E-4</v>
      </c>
      <c r="J164" s="3">
        <f t="shared" si="21"/>
        <v>3.9666494817930807E-5</v>
      </c>
      <c r="K164" s="1">
        <f t="shared" si="22"/>
        <v>2.6578041572347546E-5</v>
      </c>
    </row>
    <row r="165" spans="1:11" x14ac:dyDescent="0.25">
      <c r="A165">
        <f t="shared" si="23"/>
        <v>14.449999999999966</v>
      </c>
      <c r="B165" s="1">
        <f t="shared" si="16"/>
        <v>1.4449999999999965E-5</v>
      </c>
      <c r="C165" s="1">
        <f t="shared" si="17"/>
        <v>488.20360638213242</v>
      </c>
      <c r="D165" s="1"/>
      <c r="E165" s="1">
        <f t="shared" si="18"/>
        <v>1009.4227119175446</v>
      </c>
      <c r="F165" s="1"/>
      <c r="G165" s="1">
        <f t="shared" si="19"/>
        <v>1119.3021912156576</v>
      </c>
      <c r="H165" s="1"/>
      <c r="I165" s="1">
        <f t="shared" si="20"/>
        <v>4.576979690715562E-4</v>
      </c>
      <c r="J165" s="3">
        <f t="shared" si="21"/>
        <v>3.860355372486139E-5</v>
      </c>
      <c r="K165" s="1">
        <f t="shared" si="22"/>
        <v>2.5864347517641693E-5</v>
      </c>
    </row>
    <row r="166" spans="1:11" x14ac:dyDescent="0.25">
      <c r="A166">
        <f t="shared" si="23"/>
        <v>14.549999999999965</v>
      </c>
      <c r="B166" s="1">
        <f t="shared" si="16"/>
        <v>1.4549999999999964E-5</v>
      </c>
      <c r="C166" s="1">
        <f t="shared" si="17"/>
        <v>475.48347462455388</v>
      </c>
      <c r="D166" s="1"/>
      <c r="E166" s="1">
        <f t="shared" si="18"/>
        <v>982.55305042511043</v>
      </c>
      <c r="F166" s="1"/>
      <c r="G166" s="1">
        <f t="shared" si="19"/>
        <v>1089.4460552585326</v>
      </c>
      <c r="H166" s="1"/>
      <c r="I166" s="1">
        <f t="shared" si="20"/>
        <v>4.4577266086887719E-4</v>
      </c>
      <c r="J166" s="3">
        <f t="shared" si="21"/>
        <v>3.7575971911270538E-5</v>
      </c>
      <c r="K166" s="1">
        <f t="shared" si="22"/>
        <v>2.5174444931915177E-5</v>
      </c>
    </row>
    <row r="167" spans="1:11" x14ac:dyDescent="0.25">
      <c r="A167">
        <f t="shared" si="23"/>
        <v>14.649999999999965</v>
      </c>
      <c r="B167" s="1">
        <f t="shared" si="16"/>
        <v>1.4649999999999965E-5</v>
      </c>
      <c r="C167" s="1">
        <f t="shared" si="17"/>
        <v>463.17458594440194</v>
      </c>
      <c r="D167" s="1"/>
      <c r="E167" s="1">
        <f t="shared" si="18"/>
        <v>956.57132311813257</v>
      </c>
      <c r="F167" s="1"/>
      <c r="G167" s="1">
        <f t="shared" si="19"/>
        <v>1060.5786098487274</v>
      </c>
      <c r="H167" s="1"/>
      <c r="I167" s="1">
        <f t="shared" si="20"/>
        <v>4.3423289902200609E-4</v>
      </c>
      <c r="J167" s="3">
        <f t="shared" si="21"/>
        <v>3.6582347541501508E-5</v>
      </c>
      <c r="K167" s="1">
        <f t="shared" si="22"/>
        <v>2.450738857672763E-5</v>
      </c>
    </row>
    <row r="168" spans="1:11" x14ac:dyDescent="0.25">
      <c r="A168">
        <f t="shared" si="23"/>
        <v>14.749999999999964</v>
      </c>
      <c r="B168" s="1">
        <f t="shared" si="16"/>
        <v>1.4749999999999964E-5</v>
      </c>
      <c r="C168" s="1">
        <f t="shared" si="17"/>
        <v>451.26110219154299</v>
      </c>
      <c r="D168" s="1"/>
      <c r="E168" s="1">
        <f t="shared" si="18"/>
        <v>931.44255809812785</v>
      </c>
      <c r="F168" s="1"/>
      <c r="G168" s="1">
        <f t="shared" si="19"/>
        <v>1032.6608321975887</v>
      </c>
      <c r="H168" s="1"/>
      <c r="I168" s="1">
        <f t="shared" si="20"/>
        <v>4.2306383503524304E-4</v>
      </c>
      <c r="J168" s="3">
        <f t="shared" si="21"/>
        <v>3.5621343178278489E-5</v>
      </c>
      <c r="K168" s="1">
        <f t="shared" si="22"/>
        <v>2.3862276730475394E-5</v>
      </c>
    </row>
    <row r="169" spans="1:11" x14ac:dyDescent="0.25">
      <c r="A169">
        <f t="shared" si="23"/>
        <v>14.849999999999964</v>
      </c>
      <c r="B169" s="1">
        <f t="shared" si="16"/>
        <v>1.4849999999999963E-5</v>
      </c>
      <c r="C169" s="1">
        <f t="shared" si="17"/>
        <v>439.72789167185618</v>
      </c>
      <c r="D169" s="1"/>
      <c r="E169" s="1">
        <f t="shared" si="18"/>
        <v>907.13337957327076</v>
      </c>
      <c r="F169" s="1"/>
      <c r="G169" s="1">
        <f t="shared" si="19"/>
        <v>1005.655484326469</v>
      </c>
      <c r="H169" s="1"/>
      <c r="I169" s="1">
        <f t="shared" si="20"/>
        <v>4.1225128272565699E-4</v>
      </c>
      <c r="J169" s="3">
        <f t="shared" si="21"/>
        <v>3.4691682424550351E-5</v>
      </c>
      <c r="K169" s="1">
        <f t="shared" si="22"/>
        <v>2.3238248914167059E-5</v>
      </c>
    </row>
    <row r="170" spans="1:11" x14ac:dyDescent="0.25">
      <c r="A170">
        <f t="shared" si="23"/>
        <v>14.949999999999964</v>
      </c>
      <c r="B170" s="1">
        <f t="shared" si="16"/>
        <v>1.4949999999999964E-5</v>
      </c>
      <c r="C170" s="1">
        <f t="shared" si="17"/>
        <v>428.56049339564748</v>
      </c>
      <c r="D170" s="1"/>
      <c r="E170" s="1">
        <f t="shared" si="18"/>
        <v>883.61192516464837</v>
      </c>
      <c r="F170" s="1"/>
      <c r="G170" s="1">
        <f t="shared" si="19"/>
        <v>979.52702039538985</v>
      </c>
      <c r="H170" s="1"/>
      <c r="I170" s="1">
        <f t="shared" si="20"/>
        <v>4.0178168470545486E-4</v>
      </c>
      <c r="J170" s="3">
        <f t="shared" si="21"/>
        <v>3.379214676101725E-5</v>
      </c>
      <c r="K170" s="1">
        <f t="shared" si="22"/>
        <v>2.2634483750014537E-5</v>
      </c>
    </row>
    <row r="171" spans="1:11" x14ac:dyDescent="0.25">
      <c r="A171">
        <f t="shared" si="23"/>
        <v>15.049999999999963</v>
      </c>
      <c r="B171" s="1">
        <f t="shared" si="16"/>
        <v>1.5049999999999963E-5</v>
      </c>
      <c r="C171" s="1">
        <f t="shared" si="17"/>
        <v>417.74508334678296</v>
      </c>
      <c r="D171" s="1"/>
      <c r="E171" s="1">
        <f t="shared" si="18"/>
        <v>860.84776800026759</v>
      </c>
      <c r="F171" s="1"/>
      <c r="G171" s="1">
        <f t="shared" si="19"/>
        <v>954.24149940893142</v>
      </c>
      <c r="H171" s="1"/>
      <c r="I171" s="1">
        <f t="shared" si="20"/>
        <v>3.9164208075880415E-4</v>
      </c>
      <c r="J171" s="3">
        <f t="shared" si="21"/>
        <v>3.292157256675626E-5</v>
      </c>
      <c r="K171" s="1">
        <f t="shared" si="22"/>
        <v>2.2050196944278821E-5</v>
      </c>
    </row>
    <row r="172" spans="1:11" x14ac:dyDescent="0.25">
      <c r="A172">
        <f t="shared" si="23"/>
        <v>15.149999999999963</v>
      </c>
      <c r="B172" s="1">
        <f t="shared" si="16"/>
        <v>1.5149999999999962E-5</v>
      </c>
      <c r="C172" s="1">
        <f t="shared" si="17"/>
        <v>407.26844264653516</v>
      </c>
      <c r="D172" s="1"/>
      <c r="E172" s="1">
        <f t="shared" si="18"/>
        <v>838.81184329082964</v>
      </c>
      <c r="F172" s="1"/>
      <c r="G172" s="1">
        <f t="shared" si="19"/>
        <v>929.76650295493585</v>
      </c>
      <c r="H172" s="1"/>
      <c r="I172" s="1">
        <f t="shared" si="20"/>
        <v>3.8182007799497669E-4</v>
      </c>
      <c r="J172" s="3">
        <f t="shared" si="21"/>
        <v>3.2078848311244086E-5</v>
      </c>
      <c r="K172" s="1">
        <f t="shared" si="22"/>
        <v>2.1484639386411749E-5</v>
      </c>
    </row>
    <row r="173" spans="1:11" x14ac:dyDescent="0.25">
      <c r="A173">
        <f t="shared" si="23"/>
        <v>15.249999999999963</v>
      </c>
      <c r="B173" s="1">
        <f t="shared" si="16"/>
        <v>1.5249999999999962E-5</v>
      </c>
      <c r="C173" s="1">
        <f t="shared" si="17"/>
        <v>397.11792749475302</v>
      </c>
      <c r="D173" s="1"/>
      <c r="E173" s="1">
        <f t="shared" si="18"/>
        <v>817.47637910270248</v>
      </c>
      <c r="F173" s="1"/>
      <c r="G173" s="1">
        <f t="shared" si="19"/>
        <v>906.07105765575636</v>
      </c>
      <c r="H173" s="1"/>
      <c r="I173" s="1">
        <f t="shared" si="20"/>
        <v>3.7230382266775926E-4</v>
      </c>
      <c r="J173" s="3">
        <f t="shared" si="21"/>
        <v>3.1262911906894092E-5</v>
      </c>
      <c r="K173" s="1">
        <f t="shared" si="22"/>
        <v>2.0937095357093251E-5</v>
      </c>
    </row>
    <row r="174" spans="1:11" x14ac:dyDescent="0.25">
      <c r="A174">
        <f t="shared" si="23"/>
        <v>15.349999999999962</v>
      </c>
      <c r="B174" s="1">
        <f t="shared" si="16"/>
        <v>1.5349999999999963E-5</v>
      </c>
      <c r="C174" s="1">
        <f t="shared" si="17"/>
        <v>387.28144077888072</v>
      </c>
      <c r="D174" s="1"/>
      <c r="E174" s="1">
        <f t="shared" si="18"/>
        <v>796.81483106324492</v>
      </c>
      <c r="F174" s="1"/>
      <c r="G174" s="1">
        <f t="shared" si="19"/>
        <v>883.12556203404256</v>
      </c>
      <c r="H174" s="1"/>
      <c r="I174" s="1">
        <f t="shared" si="20"/>
        <v>3.6308197355849615E-4</v>
      </c>
      <c r="J174" s="3">
        <f t="shared" si="21"/>
        <v>3.0472748211978975E-5</v>
      </c>
      <c r="K174" s="1">
        <f t="shared" si="22"/>
        <v>2.0406880838277762E-5</v>
      </c>
    </row>
    <row r="175" spans="1:11" x14ac:dyDescent="0.25">
      <c r="A175">
        <f t="shared" si="23"/>
        <v>15.449999999999962</v>
      </c>
      <c r="B175" s="1">
        <f t="shared" si="16"/>
        <v>1.5449999999999962E-5</v>
      </c>
      <c r="C175" s="1">
        <f t="shared" si="17"/>
        <v>377.74740524873056</v>
      </c>
      <c r="D175" s="1"/>
      <c r="E175" s="1">
        <f t="shared" si="18"/>
        <v>776.80182075189589</v>
      </c>
      <c r="F175" s="1"/>
      <c r="G175" s="1">
        <f t="shared" si="19"/>
        <v>860.90171751562104</v>
      </c>
      <c r="H175" s="1"/>
      <c r="I175" s="1">
        <f t="shared" si="20"/>
        <v>3.5414367682704972E-4</v>
      </c>
      <c r="J175" s="3">
        <f t="shared" si="21"/>
        <v>2.9707386674508956E-5</v>
      </c>
      <c r="K175" s="1">
        <f t="shared" si="22"/>
        <v>1.9893341918838854E-5</v>
      </c>
    </row>
    <row r="176" spans="1:11" x14ac:dyDescent="0.25">
      <c r="A176">
        <f t="shared" si="23"/>
        <v>15.549999999999962</v>
      </c>
      <c r="B176" s="1">
        <f t="shared" si="16"/>
        <v>1.5549999999999961E-5</v>
      </c>
      <c r="C176" s="1">
        <f t="shared" si="17"/>
        <v>368.50473816173474</v>
      </c>
      <c r="D176" s="1"/>
      <c r="E176" s="1">
        <f t="shared" si="18"/>
        <v>757.41307754735988</v>
      </c>
      <c r="F176" s="1"/>
      <c r="G176" s="1">
        <f t="shared" si="19"/>
        <v>839.37246331113886</v>
      </c>
      <c r="H176" s="1"/>
      <c r="I176" s="1">
        <f t="shared" si="20"/>
        <v>3.4547854224135542E-4</v>
      </c>
      <c r="J176" s="3">
        <f t="shared" si="21"/>
        <v>2.8965899108282107E-5</v>
      </c>
      <c r="K176" s="1">
        <f t="shared" si="22"/>
        <v>1.9395853289842602E-5</v>
      </c>
    </row>
    <row r="177" spans="1:11" x14ac:dyDescent="0.25">
      <c r="A177">
        <f t="shared" si="23"/>
        <v>15.649999999999961</v>
      </c>
      <c r="B177" s="1">
        <f t="shared" si="16"/>
        <v>1.564999999999996E-5</v>
      </c>
      <c r="C177" s="1">
        <f t="shared" si="17"/>
        <v>359.54282730974143</v>
      </c>
      <c r="D177" s="1"/>
      <c r="E177" s="1">
        <f t="shared" si="18"/>
        <v>738.62538371684616</v>
      </c>
      <c r="F177" s="1"/>
      <c r="G177" s="1">
        <f t="shared" si="19"/>
        <v>818.5119149357206</v>
      </c>
      <c r="H177" s="1"/>
      <c r="I177" s="1">
        <f t="shared" si="20"/>
        <v>3.3707662070219527E-4</v>
      </c>
      <c r="J177" s="3">
        <f t="shared" si="21"/>
        <v>2.8247397592921188E-5</v>
      </c>
      <c r="K177" s="1">
        <f t="shared" si="22"/>
        <v>1.8913816823886612E-5</v>
      </c>
    </row>
    <row r="178" spans="1:11" x14ac:dyDescent="0.25">
      <c r="A178">
        <f t="shared" si="23"/>
        <v>15.749999999999961</v>
      </c>
      <c r="B178" s="1">
        <f t="shared" si="16"/>
        <v>1.5749999999999959E-5</v>
      </c>
      <c r="C178" s="1">
        <f t="shared" si="17"/>
        <v>350.85150834428185</v>
      </c>
      <c r="D178" s="1"/>
      <c r="E178" s="1">
        <f t="shared" si="18"/>
        <v>720.41652254780752</v>
      </c>
      <c r="F178" s="1"/>
      <c r="G178" s="1">
        <f t="shared" si="19"/>
        <v>798.29530614224552</v>
      </c>
      <c r="H178" s="1"/>
      <c r="I178" s="1">
        <f t="shared" si="20"/>
        <v>3.2892838298530664E-4</v>
      </c>
      <c r="J178" s="3">
        <f t="shared" si="21"/>
        <v>2.755103249026542E-5</v>
      </c>
      <c r="K178" s="1">
        <f t="shared" si="22"/>
        <v>1.8446660233319458E-5</v>
      </c>
    </row>
    <row r="179" spans="1:11" x14ac:dyDescent="0.25">
      <c r="A179">
        <f t="shared" si="23"/>
        <v>15.849999999999961</v>
      </c>
      <c r="B179" s="1">
        <f t="shared" si="16"/>
        <v>1.5849999999999958E-5</v>
      </c>
      <c r="C179" s="1">
        <f t="shared" si="17"/>
        <v>342.42104332270816</v>
      </c>
      <c r="D179" s="1"/>
      <c r="E179" s="1">
        <f t="shared" si="18"/>
        <v>702.76522933605816</v>
      </c>
      <c r="F179" s="1"/>
      <c r="G179" s="1">
        <f t="shared" si="19"/>
        <v>778.69893405898654</v>
      </c>
      <c r="H179" s="1"/>
      <c r="I179" s="1">
        <f t="shared" si="20"/>
        <v>3.2102469962807471E-4</v>
      </c>
      <c r="J179" s="3">
        <f t="shared" si="21"/>
        <v>2.6875990569999306E-5</v>
      </c>
      <c r="K179" s="1">
        <f t="shared" si="22"/>
        <v>1.7993835802505163E-5</v>
      </c>
    </row>
    <row r="180" spans="1:11" x14ac:dyDescent="0.25">
      <c r="A180">
        <f t="shared" si="23"/>
        <v>15.94999999999996</v>
      </c>
      <c r="B180" s="1">
        <f t="shared" si="16"/>
        <v>1.5949999999999961E-5</v>
      </c>
      <c r="C180" s="1">
        <f t="shared" si="17"/>
        <v>334.24210040265655</v>
      </c>
      <c r="D180" s="1"/>
      <c r="E180" s="1">
        <f t="shared" si="18"/>
        <v>685.65114505660017</v>
      </c>
      <c r="F180" s="1"/>
      <c r="G180" s="1">
        <f t="shared" si="19"/>
        <v>759.7001073363457</v>
      </c>
      <c r="H180" s="1"/>
      <c r="I180" s="1">
        <f t="shared" si="20"/>
        <v>3.1335682189279708E-4</v>
      </c>
      <c r="J180" s="3">
        <f t="shared" si="21"/>
        <v>2.6221493237876837E-5</v>
      </c>
      <c r="K180" s="1">
        <f t="shared" si="22"/>
        <v>1.7554819189620538E-5</v>
      </c>
    </row>
    <row r="181" spans="1:11" x14ac:dyDescent="0.25">
      <c r="A181">
        <f t="shared" si="23"/>
        <v>16.049999999999962</v>
      </c>
      <c r="B181" s="1">
        <f t="shared" si="16"/>
        <v>1.604999999999996E-5</v>
      </c>
      <c r="C181" s="1">
        <f t="shared" si="17"/>
        <v>326.30573461700561</v>
      </c>
      <c r="D181" s="1"/>
      <c r="E181" s="1">
        <f t="shared" si="18"/>
        <v>669.05477255501069</v>
      </c>
      <c r="F181" s="1"/>
      <c r="G181" s="1">
        <f t="shared" si="19"/>
        <v>741.2770971204709</v>
      </c>
      <c r="H181" s="1"/>
      <c r="I181" s="1">
        <f t="shared" si="20"/>
        <v>3.0591636374292797E-4</v>
      </c>
      <c r="J181" s="3">
        <f t="shared" si="21"/>
        <v>2.5586794860339978E-5</v>
      </c>
      <c r="K181" s="1">
        <f t="shared" si="22"/>
        <v>1.7129108293774858E-5</v>
      </c>
    </row>
    <row r="182" spans="1:11" x14ac:dyDescent="0.25">
      <c r="A182">
        <f t="shared" si="23"/>
        <v>16.149999999999963</v>
      </c>
      <c r="B182" s="1">
        <f t="shared" si="16"/>
        <v>1.6149999999999962E-5</v>
      </c>
      <c r="C182" s="1">
        <f t="shared" si="17"/>
        <v>318.60336966587403</v>
      </c>
      <c r="D182" s="1"/>
      <c r="E182" s="1">
        <f t="shared" si="18"/>
        <v>652.95743510796478</v>
      </c>
      <c r="F182" s="1"/>
      <c r="G182" s="1">
        <f t="shared" si="19"/>
        <v>723.40909068355097</v>
      </c>
      <c r="H182" s="1"/>
      <c r="I182" s="1">
        <f t="shared" si="20"/>
        <v>2.9869528477281186E-4</v>
      </c>
      <c r="J182" s="3">
        <f t="shared" si="21"/>
        <v>2.4971181179740507E-5</v>
      </c>
      <c r="K182" s="1">
        <f t="shared" si="22"/>
        <v>1.6716222183518942E-5</v>
      </c>
    </row>
    <row r="183" spans="1:11" x14ac:dyDescent="0.25">
      <c r="A183">
        <f t="shared" si="23"/>
        <v>16.249999999999964</v>
      </c>
      <c r="B183" s="1">
        <f t="shared" si="16"/>
        <v>1.6249999999999965E-5</v>
      </c>
      <c r="C183" s="1">
        <f t="shared" si="17"/>
        <v>311.12678066627689</v>
      </c>
      <c r="D183" s="1"/>
      <c r="E183" s="1">
        <f t="shared" si="18"/>
        <v>637.34123721143749</v>
      </c>
      <c r="F183" s="1"/>
      <c r="G183" s="1">
        <f t="shared" si="19"/>
        <v>706.0761475518409</v>
      </c>
      <c r="H183" s="1"/>
      <c r="I183" s="1">
        <f t="shared" si="20"/>
        <v>2.9168587403523565E-4</v>
      </c>
      <c r="J183" s="3">
        <f t="shared" si="21"/>
        <v>2.4373967814755409E-5</v>
      </c>
      <c r="K183" s="1">
        <f t="shared" si="22"/>
        <v>1.6315700083070653E-5</v>
      </c>
    </row>
    <row r="184" spans="1:11" x14ac:dyDescent="0.25">
      <c r="A184">
        <f t="shared" si="23"/>
        <v>16.349999999999966</v>
      </c>
      <c r="B184" s="1">
        <f t="shared" si="16"/>
        <v>1.6349999999999964E-5</v>
      </c>
      <c r="C184" s="1">
        <f t="shared" si="17"/>
        <v>303.86807780384748</v>
      </c>
      <c r="D184" s="1"/>
      <c r="E184" s="1">
        <f t="shared" si="18"/>
        <v>622.18902746431809</v>
      </c>
      <c r="F184" s="1"/>
      <c r="G184" s="1">
        <f t="shared" si="19"/>
        <v>689.25915798281892</v>
      </c>
      <c r="H184" s="1"/>
      <c r="I184" s="1">
        <f t="shared" si="20"/>
        <v>2.8488073471468058E-4</v>
      </c>
      <c r="J184" s="3">
        <f t="shared" si="21"/>
        <v>2.3794498840937558E-5</v>
      </c>
      <c r="K184" s="1">
        <f t="shared" si="22"/>
        <v>1.5927100412823122E-5</v>
      </c>
    </row>
    <row r="185" spans="1:11" x14ac:dyDescent="0.25">
      <c r="A185">
        <f t="shared" si="23"/>
        <v>16.449999999999967</v>
      </c>
      <c r="B185" s="1">
        <f t="shared" si="16"/>
        <v>1.6449999999999966E-5</v>
      </c>
      <c r="C185" s="1">
        <f t="shared" si="17"/>
        <v>296.8196908345509</v>
      </c>
      <c r="D185" s="1"/>
      <c r="E185" s="1">
        <f t="shared" si="18"/>
        <v>607.48436342378636</v>
      </c>
      <c r="F185" s="1"/>
      <c r="G185" s="1">
        <f t="shared" si="19"/>
        <v>672.93980365257323</v>
      </c>
      <c r="H185" s="1"/>
      <c r="I185" s="1">
        <f t="shared" si="20"/>
        <v>2.7827276959745378E-4</v>
      </c>
      <c r="J185" s="3">
        <f t="shared" si="21"/>
        <v>2.3232145446672864E-5</v>
      </c>
      <c r="K185" s="1">
        <f t="shared" si="22"/>
        <v>1.5549999880926031E-5</v>
      </c>
    </row>
    <row r="186" spans="1:11" x14ac:dyDescent="0.25">
      <c r="A186">
        <f t="shared" si="23"/>
        <v>16.549999999999969</v>
      </c>
      <c r="B186" s="1">
        <f t="shared" si="16"/>
        <v>1.6549999999999969E-5</v>
      </c>
      <c r="C186" s="1">
        <f t="shared" si="17"/>
        <v>289.97435438761727</v>
      </c>
      <c r="D186" s="1"/>
      <c r="E186" s="1">
        <f t="shared" si="18"/>
        <v>593.21147831677854</v>
      </c>
      <c r="F186" s="1"/>
      <c r="G186" s="1">
        <f t="shared" si="19"/>
        <v>657.10052042349866</v>
      </c>
      <c r="H186" s="1"/>
      <c r="I186" s="1">
        <f t="shared" si="20"/>
        <v>2.718551672929746E-4</v>
      </c>
      <c r="J186" s="3">
        <f t="shared" si="21"/>
        <v>2.2686304660120244E-5</v>
      </c>
      <c r="K186" s="1">
        <f t="shared" si="22"/>
        <v>1.5183992622937732E-5</v>
      </c>
    </row>
    <row r="187" spans="1:11" x14ac:dyDescent="0.25">
      <c r="A187">
        <f t="shared" si="23"/>
        <v>16.64999999999997</v>
      </c>
      <c r="B187" s="1">
        <f t="shared" si="16"/>
        <v>1.6649999999999971E-5</v>
      </c>
      <c r="C187" s="1">
        <f t="shared" si="17"/>
        <v>283.32509402395931</v>
      </c>
      <c r="D187" s="1"/>
      <c r="E187" s="1">
        <f t="shared" si="18"/>
        <v>579.35524949927185</v>
      </c>
      <c r="F187" s="1"/>
      <c r="G187" s="1">
        <f t="shared" si="19"/>
        <v>641.72446307069049</v>
      </c>
      <c r="H187" s="1"/>
      <c r="I187" s="1">
        <f t="shared" si="20"/>
        <v>2.6562138916333883E-4</v>
      </c>
      <c r="J187" s="3">
        <f t="shared" si="21"/>
        <v>2.2156398142993766E-5</v>
      </c>
      <c r="K187" s="1">
        <f t="shared" si="22"/>
        <v>1.4828689386738136E-5</v>
      </c>
    </row>
    <row r="188" spans="1:11" x14ac:dyDescent="0.25">
      <c r="A188">
        <f t="shared" si="23"/>
        <v>16.749999999999972</v>
      </c>
      <c r="B188" s="1">
        <f t="shared" si="16"/>
        <v>1.674999999999997E-5</v>
      </c>
      <c r="C188" s="1">
        <f t="shared" si="17"/>
        <v>276.86521300721159</v>
      </c>
      <c r="D188" s="1"/>
      <c r="E188" s="1">
        <f t="shared" si="18"/>
        <v>565.90116856203474</v>
      </c>
      <c r="F188" s="1"/>
      <c r="G188" s="1">
        <f t="shared" si="19"/>
        <v>626.79547185326771</v>
      </c>
      <c r="H188" s="1"/>
      <c r="I188" s="1">
        <f t="shared" si="20"/>
        <v>2.595651569209759E-4</v>
      </c>
      <c r="J188" s="3">
        <f t="shared" si="21"/>
        <v>2.1641871047310887E-5</v>
      </c>
      <c r="K188" s="1">
        <f t="shared" si="22"/>
        <v>1.4483716760073416E-5</v>
      </c>
    </row>
    <row r="189" spans="1:11" x14ac:dyDescent="0.25">
      <c r="A189">
        <f t="shared" si="23"/>
        <v>16.849999999999973</v>
      </c>
      <c r="B189" s="1">
        <f t="shared" si="16"/>
        <v>1.6849999999999973E-5</v>
      </c>
      <c r="C189" s="1">
        <f t="shared" si="17"/>
        <v>270.58827974717093</v>
      </c>
      <c r="D189" s="1"/>
      <c r="E189" s="1">
        <f t="shared" si="18"/>
        <v>552.83531298791672</v>
      </c>
      <c r="F189" s="1"/>
      <c r="G189" s="1">
        <f t="shared" si="19"/>
        <v>612.29804082400449</v>
      </c>
      <c r="H189" s="1"/>
      <c r="I189" s="1">
        <f t="shared" si="20"/>
        <v>2.5368044085669192E-4</v>
      </c>
      <c r="J189" s="3">
        <f t="shared" si="21"/>
        <v>2.1142190931476577E-5</v>
      </c>
      <c r="K189" s="1">
        <f t="shared" si="22"/>
        <v>1.4148716438268756E-5</v>
      </c>
    </row>
    <row r="190" spans="1:11" x14ac:dyDescent="0.25">
      <c r="A190">
        <f t="shared" si="23"/>
        <v>16.949999999999974</v>
      </c>
      <c r="B190" s="1">
        <f t="shared" si="16"/>
        <v>1.6949999999999975E-5</v>
      </c>
      <c r="C190" s="1">
        <f t="shared" si="17"/>
        <v>264.488115877913</v>
      </c>
      <c r="D190" s="1"/>
      <c r="E190" s="1">
        <f t="shared" si="18"/>
        <v>540.14431927173155</v>
      </c>
      <c r="F190" s="1"/>
      <c r="G190" s="1">
        <f t="shared" si="19"/>
        <v>598.21728777746023</v>
      </c>
      <c r="H190" s="1"/>
      <c r="I190" s="1">
        <f t="shared" si="20"/>
        <v>2.4796144866273088E-4</v>
      </c>
      <c r="J190" s="3">
        <f t="shared" si="21"/>
        <v>2.0656846732301621E-5</v>
      </c>
      <c r="K190" s="1">
        <f t="shared" si="22"/>
        <v>1.3823344529802846E-5</v>
      </c>
    </row>
    <row r="191" spans="1:11" x14ac:dyDescent="0.25">
      <c r="A191">
        <f t="shared" si="23"/>
        <v>17.049999999999976</v>
      </c>
      <c r="B191" s="1">
        <f t="shared" si="16"/>
        <v>1.7049999999999974E-5</v>
      </c>
      <c r="C191" s="1">
        <f t="shared" si="17"/>
        <v>258.55878493515985</v>
      </c>
      <c r="D191" s="1"/>
      <c r="E191" s="1">
        <f t="shared" si="18"/>
        <v>527.81535741936636</v>
      </c>
      <c r="F191" s="1"/>
      <c r="G191" s="1">
        <f t="shared" si="19"/>
        <v>584.53892574300471</v>
      </c>
      <c r="H191" s="1"/>
      <c r="I191" s="1">
        <f t="shared" si="20"/>
        <v>2.4240261481764237E-4</v>
      </c>
      <c r="J191" s="3">
        <f t="shared" si="21"/>
        <v>2.0185347789767005E-5</v>
      </c>
      <c r="K191" s="1">
        <f t="shared" si="22"/>
        <v>1.3507270897581117E-5</v>
      </c>
    </row>
    <row r="192" spans="1:11" x14ac:dyDescent="0.25">
      <c r="A192">
        <f t="shared" si="23"/>
        <v>17.149999999999977</v>
      </c>
      <c r="B192" s="1">
        <f t="shared" si="16"/>
        <v>1.7149999999999976E-5</v>
      </c>
      <c r="C192" s="1">
        <f t="shared" si="17"/>
        <v>252.79458159964327</v>
      </c>
      <c r="D192" s="1"/>
      <c r="E192" s="1">
        <f t="shared" si="18"/>
        <v>515.83610674794409</v>
      </c>
      <c r="F192" s="1"/>
      <c r="G192" s="1">
        <f t="shared" si="19"/>
        <v>571.24923593502183</v>
      </c>
      <c r="H192" s="1"/>
      <c r="I192" s="1">
        <f t="shared" si="20"/>
        <v>2.3699859050177862E-4</v>
      </c>
      <c r="J192" s="3">
        <f t="shared" si="21"/>
        <v>1.9727222921544694E-5</v>
      </c>
      <c r="K192" s="1">
        <f t="shared" si="22"/>
        <v>1.3200178533880827E-5</v>
      </c>
    </row>
    <row r="193" spans="1:11" x14ac:dyDescent="0.25">
      <c r="A193">
        <f t="shared" si="23"/>
        <v>17.249999999999979</v>
      </c>
      <c r="B193" s="1">
        <f t="shared" si="16"/>
        <v>1.7249999999999979E-5</v>
      </c>
      <c r="C193" s="1">
        <f t="shared" si="17"/>
        <v>247.19002147522556</v>
      </c>
      <c r="D193" s="1"/>
      <c r="E193" s="1">
        <f t="shared" si="18"/>
        <v>504.19473291371452</v>
      </c>
      <c r="F193" s="1"/>
      <c r="G193" s="1">
        <f t="shared" si="19"/>
        <v>558.33504207801161</v>
      </c>
      <c r="H193" s="1"/>
      <c r="I193" s="1">
        <f t="shared" si="20"/>
        <v>2.3174423401413409E-4</v>
      </c>
      <c r="J193" s="3">
        <f t="shared" si="21"/>
        <v>1.9282019544470703E-5</v>
      </c>
      <c r="K193" s="1">
        <f t="shared" si="22"/>
        <v>1.2901762967066708E-5</v>
      </c>
    </row>
    <row r="194" spans="1:11" x14ac:dyDescent="0.25">
      <c r="A194">
        <f t="shared" si="23"/>
        <v>17.34999999999998</v>
      </c>
      <c r="B194" s="1">
        <f t="shared" si="16"/>
        <v>1.7349999999999978E-5</v>
      </c>
      <c r="C194" s="1">
        <f t="shared" si="17"/>
        <v>241.73983137241862</v>
      </c>
      <c r="D194" s="1"/>
      <c r="E194" s="1">
        <f t="shared" si="18"/>
        <v>492.87986609886531</v>
      </c>
      <c r="F194" s="1"/>
      <c r="G194" s="1">
        <f t="shared" si="19"/>
        <v>545.78368602937792</v>
      </c>
      <c r="H194" s="1"/>
      <c r="I194" s="1">
        <f t="shared" si="20"/>
        <v>2.2663460166300376E-4</v>
      </c>
      <c r="J194" s="3">
        <f t="shared" si="21"/>
        <v>1.8849302840338966E-5</v>
      </c>
      <c r="K194" s="1">
        <f t="shared" si="22"/>
        <v>1.2611731698292959E-5</v>
      </c>
    </row>
    <row r="195" spans="1:11" x14ac:dyDescent="0.25">
      <c r="A195">
        <f t="shared" si="23"/>
        <v>17.449999999999982</v>
      </c>
      <c r="B195" s="1">
        <f t="shared" si="16"/>
        <v>1.744999999999998E-5</v>
      </c>
      <c r="C195" s="1">
        <f t="shared" si="17"/>
        <v>236.43894006970953</v>
      </c>
      <c r="D195" s="1"/>
      <c r="E195" s="1">
        <f t="shared" si="18"/>
        <v>481.88058029266273</v>
      </c>
      <c r="F195" s="1"/>
      <c r="G195" s="1">
        <f t="shared" si="19"/>
        <v>533.5830046274516</v>
      </c>
      <c r="H195" s="1"/>
      <c r="I195" s="1">
        <f t="shared" si="20"/>
        <v>2.216649391045917E-4</v>
      </c>
      <c r="J195" s="3">
        <f t="shared" si="21"/>
        <v>1.8428654963545866E-5</v>
      </c>
      <c r="K195" s="1">
        <f t="shared" si="22"/>
        <v>1.2329803666517444E-5</v>
      </c>
    </row>
    <row r="196" spans="1:11" x14ac:dyDescent="0.25">
      <c r="A196">
        <f t="shared" si="23"/>
        <v>17.549999999999983</v>
      </c>
      <c r="B196" s="1">
        <f t="shared" si="16"/>
        <v>1.7549999999999983E-5</v>
      </c>
      <c r="C196" s="1">
        <f t="shared" si="17"/>
        <v>231.28246952674701</v>
      </c>
      <c r="D196" s="1"/>
      <c r="E196" s="1">
        <f t="shared" si="18"/>
        <v>471.18637360627895</v>
      </c>
      <c r="F196" s="1"/>
      <c r="G196" s="1">
        <f t="shared" si="19"/>
        <v>521.72130769671571</v>
      </c>
      <c r="H196" s="1"/>
      <c r="I196" s="1">
        <f t="shared" si="20"/>
        <v>2.1683067310524569E-4</v>
      </c>
      <c r="J196" s="3">
        <f t="shared" si="21"/>
        <v>1.801967428826628E-5</v>
      </c>
      <c r="K196" s="1">
        <f t="shared" si="22"/>
        <v>1.2055708740256029E-5</v>
      </c>
    </row>
    <row r="197" spans="1:11" x14ac:dyDescent="0.25">
      <c r="A197">
        <f t="shared" si="23"/>
        <v>17.649999999999984</v>
      </c>
      <c r="B197" s="1">
        <f t="shared" si="16"/>
        <v>1.7649999999999985E-5</v>
      </c>
      <c r="C197" s="1">
        <f t="shared" si="17"/>
        <v>226.26572652497947</v>
      </c>
      <c r="D197" s="1"/>
      <c r="E197" s="1">
        <f t="shared" si="18"/>
        <v>460.78714956431241</v>
      </c>
      <c r="F197" s="1"/>
      <c r="G197" s="1">
        <f t="shared" si="19"/>
        <v>510.18735714631759</v>
      </c>
      <c r="H197" s="1"/>
      <c r="I197" s="1">
        <f t="shared" si="20"/>
        <v>2.1212740370443411E-4</v>
      </c>
      <c r="J197" s="3">
        <f t="shared" si="21"/>
        <v>1.762197469298145E-5</v>
      </c>
      <c r="K197" s="1">
        <f t="shared" si="22"/>
        <v>1.1789187234600086E-5</v>
      </c>
    </row>
    <row r="198" spans="1:11" x14ac:dyDescent="0.25">
      <c r="A198">
        <f t="shared" si="23"/>
        <v>17.749999999999986</v>
      </c>
      <c r="B198" s="1">
        <f t="shared" si="16"/>
        <v>1.7749999999999984E-5</v>
      </c>
      <c r="C198" s="1">
        <f t="shared" si="17"/>
        <v>221.384194712783</v>
      </c>
      <c r="D198" s="1"/>
      <c r="E198" s="1">
        <f t="shared" si="18"/>
        <v>450.67319931948049</v>
      </c>
      <c r="F198" s="1"/>
      <c r="G198" s="1">
        <f t="shared" si="19"/>
        <v>498.97034710184033</v>
      </c>
      <c r="H198" s="1"/>
      <c r="I198" s="1">
        <f t="shared" si="20"/>
        <v>2.0755089675693792E-4</v>
      </c>
      <c r="J198" s="3">
        <f t="shared" si="21"/>
        <v>1.723518488031193E-5</v>
      </c>
      <c r="K198" s="1">
        <f t="shared" si="22"/>
        <v>1.1529989452110139E-5</v>
      </c>
    </row>
    <row r="199" spans="1:11" x14ac:dyDescent="0.25">
      <c r="A199">
        <f t="shared" si="23"/>
        <v>17.849999999999987</v>
      </c>
      <c r="B199" s="1">
        <f t="shared" si="16"/>
        <v>1.7849999999999987E-5</v>
      </c>
      <c r="C199" s="1">
        <f t="shared" si="17"/>
        <v>216.63352703346044</v>
      </c>
      <c r="D199" s="1"/>
      <c r="E199" s="1">
        <f t="shared" si="18"/>
        <v>440.83518474014039</v>
      </c>
      <c r="F199" s="1"/>
      <c r="G199" s="1">
        <f t="shared" si="19"/>
        <v>488.05988501388953</v>
      </c>
      <c r="H199" s="1"/>
      <c r="I199" s="1">
        <f t="shared" si="20"/>
        <v>2.0309707683398989E-4</v>
      </c>
      <c r="J199" s="3">
        <f t="shared" si="21"/>
        <v>1.6858947730230303E-5</v>
      </c>
      <c r="K199" s="1">
        <f t="shared" si="22"/>
        <v>1.1277875246281302E-5</v>
      </c>
    </row>
    <row r="200" spans="1:11" x14ac:dyDescent="0.25">
      <c r="A200">
        <f t="shared" si="23"/>
        <v>17.949999999999989</v>
      </c>
      <c r="B200" s="1">
        <f t="shared" si="16"/>
        <v>1.7949999999999989E-5</v>
      </c>
      <c r="C200" s="1">
        <f t="shared" si="17"/>
        <v>212.00953851576051</v>
      </c>
      <c r="D200" s="1"/>
      <c r="E200" s="1">
        <f t="shared" si="18"/>
        <v>431.26412232331381</v>
      </c>
      <c r="F200" s="1"/>
      <c r="G200" s="1">
        <f t="shared" si="19"/>
        <v>477.44597369043026</v>
      </c>
      <c r="H200" s="1"/>
      <c r="I200" s="1">
        <f t="shared" si="20"/>
        <v>1.9876202046428153E-4</v>
      </c>
      <c r="J200" s="3">
        <f t="shared" si="21"/>
        <v>1.6492919684843754E-5</v>
      </c>
      <c r="K200" s="1">
        <f t="shared" si="22"/>
        <v>1.1032613606354348E-5</v>
      </c>
    </row>
    <row r="201" spans="1:11" x14ac:dyDescent="0.25">
      <c r="A201">
        <f t="shared" si="23"/>
        <v>18.04999999999999</v>
      </c>
      <c r="B201" s="1">
        <f t="shared" si="16"/>
        <v>1.8049999999999988E-5</v>
      </c>
      <c r="C201" s="1">
        <f t="shared" si="17"/>
        <v>207.50819940774676</v>
      </c>
      <c r="D201" s="1"/>
      <c r="E201" s="1">
        <f t="shared" si="18"/>
        <v>421.95136788870047</v>
      </c>
      <c r="F201" s="1"/>
      <c r="G201" s="1">
        <f t="shared" si="19"/>
        <v>467.11899420297351</v>
      </c>
      <c r="H201" s="1"/>
      <c r="I201" s="1">
        <f t="shared" si="20"/>
        <v>1.9454194969686562E-4</v>
      </c>
      <c r="J201" s="3">
        <f t="shared" si="21"/>
        <v>1.6136770163044205E-5</v>
      </c>
      <c r="K201" s="1">
        <f t="shared" si="22"/>
        <v>1.0793982262319325E-5</v>
      </c>
    </row>
    <row r="203" spans="1:11" x14ac:dyDescent="0.25">
      <c r="B203" t="s">
        <v>39</v>
      </c>
      <c r="C203" s="1">
        <f>$B$16*SUM(C21:C201)</f>
        <v>1544076.4660468125</v>
      </c>
      <c r="D203" t="s">
        <v>43</v>
      </c>
      <c r="E203" s="1">
        <f>0.1*SUM(E21:E201)</f>
        <v>20421425.632930536</v>
      </c>
      <c r="F203" t="s">
        <v>44</v>
      </c>
      <c r="G203" s="1">
        <f>0.1*SUM(G21:G201)</f>
        <v>29898430.94854641</v>
      </c>
    </row>
    <row r="204" spans="1:11" x14ac:dyDescent="0.25">
      <c r="B204" t="s">
        <v>40</v>
      </c>
      <c r="C204" s="1">
        <f>0.0000000567*B10^4</f>
        <v>4855342.8011083631</v>
      </c>
      <c r="E204" s="1">
        <f>0.0000000567*B12^4</f>
        <v>64164532.32</v>
      </c>
      <c r="G204" s="1">
        <f>0.0000000567*B14^4</f>
        <v>93943291.769712001</v>
      </c>
    </row>
    <row r="205" spans="1:11" x14ac:dyDescent="0.25">
      <c r="B205" t="s">
        <v>41</v>
      </c>
      <c r="C205" s="1">
        <f>C204/C203</f>
        <v>3.1444963432019315</v>
      </c>
      <c r="E205" s="1">
        <f>E204/E203</f>
        <v>3.1420202229432794</v>
      </c>
      <c r="G205" s="1">
        <f>G204/G203</f>
        <v>3.1420809985441491</v>
      </c>
    </row>
    <row r="206" spans="1:11" x14ac:dyDescent="0.25">
      <c r="B206" t="s">
        <v>42</v>
      </c>
      <c r="C206" s="1"/>
      <c r="E206" s="1"/>
      <c r="G206" s="1"/>
    </row>
    <row r="208" spans="1:11" x14ac:dyDescent="0.25">
      <c r="B208" t="s">
        <v>29</v>
      </c>
      <c r="C208" s="1">
        <f>$B$16*SUM(C21:C24)</f>
        <v>3139.5031336868274</v>
      </c>
      <c r="E208" s="1">
        <f>$B$16*SUM(E21:E24)</f>
        <v>2503812.6892586327</v>
      </c>
      <c r="G208" s="1">
        <f>$B$16*SUM(G21:G24)</f>
        <v>5133614.6724353628</v>
      </c>
    </row>
    <row r="209" spans="1:9" x14ac:dyDescent="0.25">
      <c r="C209" s="10">
        <f>C208/C203</f>
        <v>2.0332562555821286E-3</v>
      </c>
      <c r="D209" s="10"/>
      <c r="E209" s="10">
        <f>E208/E203</f>
        <v>0.1226071447833257</v>
      </c>
      <c r="F209" s="10"/>
      <c r="G209" s="10">
        <f>G208/G203</f>
        <v>0.17170180874274096</v>
      </c>
    </row>
    <row r="210" spans="1:9" x14ac:dyDescent="0.25">
      <c r="B210" t="s">
        <v>51</v>
      </c>
      <c r="C210" s="1">
        <f>$B$16*SUM(C25:C27)</f>
        <v>132185.31225713063</v>
      </c>
      <c r="E210" s="1">
        <f>$B$16*SUM(E25:E27)</f>
        <v>7554924.735395249</v>
      </c>
      <c r="G210" s="1">
        <f>$B$16*SUM(G25:G27)</f>
        <v>11612199.847364135</v>
      </c>
    </row>
    <row r="211" spans="1:9" x14ac:dyDescent="0.25">
      <c r="C211" s="10">
        <f>C210/C203</f>
        <v>8.5608009165216506E-2</v>
      </c>
      <c r="D211" s="10"/>
      <c r="E211" s="10">
        <f>E210/E203</f>
        <v>0.36995089721907404</v>
      </c>
      <c r="F211" s="10"/>
      <c r="G211" s="10">
        <f>G210/G203</f>
        <v>0.38838826918202185</v>
      </c>
    </row>
    <row r="212" spans="1:9" x14ac:dyDescent="0.25">
      <c r="B212" t="s">
        <v>31</v>
      </c>
      <c r="C212" s="1">
        <f>$B$16*SUM(C28:C201)</f>
        <v>1408751.6506559949</v>
      </c>
      <c r="E212" s="1">
        <f>$B$16*SUM(E28:E201)</f>
        <v>10362688.208276657</v>
      </c>
      <c r="G212" s="1">
        <f>$B$16*SUM(G28:G201)</f>
        <v>13152616.428746959</v>
      </c>
    </row>
    <row r="213" spans="1:9" x14ac:dyDescent="0.25">
      <c r="C213" s="10">
        <f>C212/C203</f>
        <v>0.91235873457920125</v>
      </c>
      <c r="D213" s="10"/>
      <c r="E213" s="10">
        <f>E212/E203</f>
        <v>0.50744195799760039</v>
      </c>
      <c r="F213" s="10"/>
      <c r="G213" s="10">
        <f>G212/G203</f>
        <v>0.43990992207523882</v>
      </c>
    </row>
    <row r="214" spans="1:9" x14ac:dyDescent="0.25">
      <c r="B214" t="s">
        <v>54</v>
      </c>
      <c r="C214" s="1">
        <f>$B$16*(SUM(C25:C28)+0.5*C29)</f>
        <v>275532.95379015204</v>
      </c>
      <c r="E214" s="1">
        <f>$B$16*(SUM(E25:E28)+0.5*E29)</f>
        <v>10228113.72012073</v>
      </c>
      <c r="G214" s="1">
        <f>$B$16*(SUM(G25:G28)+0.5*G29)</f>
        <v>15239605.824200038</v>
      </c>
    </row>
    <row r="215" spans="1:9" x14ac:dyDescent="0.25">
      <c r="C215" s="10">
        <f>C214/C203</f>
        <v>0.17844514818335336</v>
      </c>
      <c r="D215" s="10"/>
      <c r="E215" s="10">
        <f>E214/E203</f>
        <v>0.50085209054295421</v>
      </c>
      <c r="F215" s="10"/>
      <c r="G215" s="10">
        <f>G214/G203</f>
        <v>0.50971256151958544</v>
      </c>
    </row>
    <row r="217" spans="1:9" x14ac:dyDescent="0.25">
      <c r="A217" t="s">
        <v>59</v>
      </c>
      <c r="B217" s="1">
        <v>6.0239999999999999E+23</v>
      </c>
    </row>
    <row r="218" spans="1:9" x14ac:dyDescent="0.25">
      <c r="A218" t="s">
        <v>10</v>
      </c>
      <c r="C218" t="s">
        <v>55</v>
      </c>
      <c r="E218" t="s">
        <v>56</v>
      </c>
      <c r="G218" t="s">
        <v>57</v>
      </c>
      <c r="I218" t="s">
        <v>23</v>
      </c>
    </row>
    <row r="219" spans="1:9" x14ac:dyDescent="0.25">
      <c r="A219" t="s">
        <v>11</v>
      </c>
      <c r="B219" t="s">
        <v>47</v>
      </c>
      <c r="C219" t="s">
        <v>13</v>
      </c>
      <c r="E219" t="s">
        <v>13</v>
      </c>
      <c r="G219" t="s">
        <v>13</v>
      </c>
      <c r="I219" t="s">
        <v>24</v>
      </c>
    </row>
    <row r="220" spans="1:9" x14ac:dyDescent="0.25">
      <c r="A220" s="1">
        <f>B16*B17</f>
        <v>0.05</v>
      </c>
      <c r="B220" s="1">
        <f>A220*0.000001</f>
        <v>4.9999999999999998E-8</v>
      </c>
      <c r="C220" s="1">
        <f>0.000002*(B$5/B220^4)/(EXP(B$11/B220)-1)</f>
        <v>7.9106414353717267E-10</v>
      </c>
      <c r="D220" s="1"/>
      <c r="E220" s="1">
        <f>0.000002*(B$5/B220^4)/(EXP(B$13/B220)-1)</f>
        <v>27180198958.042786</v>
      </c>
      <c r="F220" s="1"/>
      <c r="G220" s="1">
        <f>0.000002*(B$5/B220^4)/(EXP(B$15/B220)-1)</f>
        <v>2472504460397.2935</v>
      </c>
      <c r="H220" s="1"/>
      <c r="I220" s="1">
        <f>C220/C$30</f>
        <v>7.4163411979978595E-16</v>
      </c>
    </row>
    <row r="221" spans="1:9" x14ac:dyDescent="0.25">
      <c r="A221">
        <f>A220+0.1</f>
        <v>0.15000000000000002</v>
      </c>
      <c r="B221" s="1">
        <f t="shared" ref="B221:B229" si="24">A221*0.000001</f>
        <v>1.5000000000000002E-7</v>
      </c>
      <c r="C221" s="1">
        <f t="shared" ref="C221:C229" si="25">0.000002*(B$5/B221^4)/(EXP(B$11/B221)-1)</f>
        <v>2.3928012060713976E+16</v>
      </c>
      <c r="D221" s="1"/>
      <c r="E221" s="1">
        <f t="shared" ref="E221:E229" si="26">0.000002*(B$5/B221^4)/(EXP(B$13/B221)-1)</f>
        <v>7.7789376645281677E+22</v>
      </c>
      <c r="F221" s="1"/>
      <c r="G221" s="1">
        <f t="shared" ref="G221:G229" si="27">0.000002*(B$5/B221^4)/(EXP(B$15/B221)-1)</f>
        <v>3.4984999754850115E+23</v>
      </c>
      <c r="H221" s="1"/>
      <c r="I221" s="1">
        <f t="shared" ref="I221:I229" si="28">C221/C$30</f>
        <v>22432858710.871887</v>
      </c>
    </row>
    <row r="222" spans="1:9" x14ac:dyDescent="0.25">
      <c r="A222">
        <f t="shared" ref="A222:A229" si="29">A221+0.1</f>
        <v>0.25</v>
      </c>
      <c r="B222" s="1">
        <f t="shared" si="24"/>
        <v>2.4999999999999999E-7</v>
      </c>
      <c r="C222" s="1">
        <f t="shared" si="25"/>
        <v>9.3185343555743921E+20</v>
      </c>
      <c r="D222" s="1"/>
      <c r="E222" s="1">
        <f t="shared" si="26"/>
        <v>7.5262231006055936E+24</v>
      </c>
      <c r="F222" s="1"/>
      <c r="G222" s="1">
        <f t="shared" si="27"/>
        <v>1.8551762279093511E+25</v>
      </c>
      <c r="H222" s="1"/>
      <c r="I222" s="1">
        <f t="shared" si="28"/>
        <v>873626125148185.25</v>
      </c>
    </row>
    <row r="223" spans="1:9" x14ac:dyDescent="0.25">
      <c r="A223" s="4">
        <f t="shared" si="29"/>
        <v>0.35</v>
      </c>
      <c r="B223" s="1">
        <f t="shared" si="24"/>
        <v>3.4999999999999998E-7</v>
      </c>
      <c r="C223" s="1">
        <f t="shared" si="25"/>
        <v>5.4010729990776848E+22</v>
      </c>
      <c r="D223" s="5"/>
      <c r="E223" s="1">
        <f t="shared" si="26"/>
        <v>3.3396833643435541E+25</v>
      </c>
      <c r="F223" s="1"/>
      <c r="G223" s="1">
        <f t="shared" si="27"/>
        <v>6.36611496361289E+25</v>
      </c>
      <c r="H223" s="1"/>
      <c r="I223" s="1">
        <f t="shared" si="28"/>
        <v>5.063584353266976E+16</v>
      </c>
    </row>
    <row r="224" spans="1:9" x14ac:dyDescent="0.25">
      <c r="A224">
        <f t="shared" si="29"/>
        <v>0.44999999999999996</v>
      </c>
      <c r="B224" s="1">
        <f t="shared" si="24"/>
        <v>4.4999999999999993E-7</v>
      </c>
      <c r="C224" s="1">
        <f t="shared" si="25"/>
        <v>3.9825393398435258E+23</v>
      </c>
      <c r="D224" s="1"/>
      <c r="E224" s="1">
        <f t="shared" si="26"/>
        <v>5.9234569909745762E+25</v>
      </c>
      <c r="F224" s="1"/>
      <c r="G224" s="1">
        <f t="shared" si="27"/>
        <v>9.8033674411631194E+25</v>
      </c>
      <c r="H224" s="1"/>
      <c r="I224" s="1">
        <f t="shared" si="28"/>
        <v>3.7336884524511162E+17</v>
      </c>
    </row>
    <row r="225" spans="1:12" x14ac:dyDescent="0.25">
      <c r="A225">
        <f t="shared" si="29"/>
        <v>0.54999999999999993</v>
      </c>
      <c r="B225" s="1">
        <f t="shared" si="24"/>
        <v>5.4999999999999992E-7</v>
      </c>
      <c r="C225" s="1">
        <f t="shared" si="25"/>
        <v>1.2067093129924863E+24</v>
      </c>
      <c r="D225" s="1"/>
      <c r="E225" s="1">
        <f t="shared" si="26"/>
        <v>7.2832805782647906E+25</v>
      </c>
      <c r="F225" s="1"/>
      <c r="G225" s="1">
        <f t="shared" si="27"/>
        <v>1.1037259006790227E+26</v>
      </c>
      <c r="H225" s="1"/>
      <c r="I225" s="1">
        <f t="shared" si="28"/>
        <v>1.1313075007972893E+18</v>
      </c>
    </row>
    <row r="226" spans="1:12" x14ac:dyDescent="0.25">
      <c r="A226" s="4">
        <f t="shared" si="29"/>
        <v>0.64999999999999991</v>
      </c>
      <c r="B226" s="1">
        <f t="shared" si="24"/>
        <v>6.4999999999999992E-7</v>
      </c>
      <c r="C226" s="1">
        <f t="shared" si="25"/>
        <v>2.3239060490875208E+24</v>
      </c>
      <c r="D226" s="5"/>
      <c r="E226" s="1">
        <f t="shared" si="26"/>
        <v>7.5570635173518749E+25</v>
      </c>
      <c r="F226" s="1"/>
      <c r="G226" s="1">
        <f t="shared" si="27"/>
        <v>1.079215233835798E+26</v>
      </c>
      <c r="H226" s="1"/>
      <c r="I226" s="1">
        <f t="shared" si="28"/>
        <v>2.1786956611457562E+18</v>
      </c>
    </row>
    <row r="227" spans="1:12" x14ac:dyDescent="0.25">
      <c r="A227">
        <f t="shared" si="29"/>
        <v>0.74999999999999989</v>
      </c>
      <c r="B227" s="1">
        <f t="shared" si="24"/>
        <v>7.4999999999999981E-7</v>
      </c>
      <c r="C227" s="1">
        <f t="shared" si="25"/>
        <v>3.4633115220537349E+24</v>
      </c>
      <c r="D227" s="1"/>
      <c r="E227" s="1">
        <f t="shared" si="26"/>
        <v>7.1993751099504581E+25</v>
      </c>
      <c r="F227" s="1"/>
      <c r="G227" s="1">
        <f t="shared" si="27"/>
        <v>9.8563017967459756E+25</v>
      </c>
      <c r="H227" s="1"/>
      <c r="I227" s="1">
        <f t="shared" si="28"/>
        <v>3.2469048347532421E+18</v>
      </c>
    </row>
    <row r="228" spans="1:12" x14ac:dyDescent="0.25">
      <c r="A228">
        <f t="shared" si="29"/>
        <v>0.84999999999999987</v>
      </c>
      <c r="B228" s="1">
        <f t="shared" si="24"/>
        <v>8.499999999999998E-7</v>
      </c>
      <c r="C228" s="1">
        <f t="shared" si="25"/>
        <v>4.4173370087045737E+24</v>
      </c>
      <c r="D228" s="3"/>
      <c r="E228" s="1">
        <f t="shared" si="26"/>
        <v>6.5582295239261041E+25</v>
      </c>
      <c r="F228" s="1"/>
      <c r="G228" s="1">
        <f t="shared" si="27"/>
        <v>8.7019306535213126E+25</v>
      </c>
      <c r="H228" s="1"/>
      <c r="I228" s="1">
        <f t="shared" si="28"/>
        <v>4.141317579711148E+18</v>
      </c>
    </row>
    <row r="229" spans="1:12" x14ac:dyDescent="0.25">
      <c r="A229">
        <f t="shared" si="29"/>
        <v>0.94999999999999984</v>
      </c>
      <c r="B229" s="1">
        <f t="shared" si="24"/>
        <v>9.499999999999998E-7</v>
      </c>
      <c r="C229" s="1">
        <f t="shared" si="25"/>
        <v>5.1010847983584986E+24</v>
      </c>
      <c r="D229" s="3"/>
      <c r="E229" s="1">
        <f t="shared" si="26"/>
        <v>5.8344615338893927E+25</v>
      </c>
      <c r="F229" s="1"/>
      <c r="G229" s="1">
        <f t="shared" si="27"/>
        <v>7.5582628350238189E+25</v>
      </c>
      <c r="H229" s="1"/>
      <c r="I229" s="1">
        <f t="shared" si="28"/>
        <v>4.7823410596499896E+18</v>
      </c>
    </row>
    <row r="231" spans="1:12" x14ac:dyDescent="0.25">
      <c r="A231" t="s">
        <v>62</v>
      </c>
      <c r="B231" s="1">
        <f>0.142*B232</f>
        <v>98831999.999999985</v>
      </c>
    </row>
    <row r="232" spans="1:12" x14ac:dyDescent="0.25">
      <c r="A232" t="s">
        <v>63</v>
      </c>
      <c r="B232" s="1">
        <f>696000000</f>
        <v>696000000</v>
      </c>
      <c r="C232" t="s">
        <v>67</v>
      </c>
    </row>
    <row r="233" spans="1:12" x14ac:dyDescent="0.25">
      <c r="A233" t="s">
        <v>64</v>
      </c>
      <c r="B233" s="1">
        <v>6400000000</v>
      </c>
      <c r="C233" t="s">
        <v>67</v>
      </c>
    </row>
    <row r="234" spans="1:12" x14ac:dyDescent="0.25">
      <c r="A234" t="s">
        <v>65</v>
      </c>
      <c r="B234" s="1">
        <f>1000*150000000</f>
        <v>150000000000</v>
      </c>
      <c r="C234" t="s">
        <v>67</v>
      </c>
    </row>
    <row r="235" spans="1:12" x14ac:dyDescent="0.25">
      <c r="A235" t="s">
        <v>66</v>
      </c>
      <c r="B235" s="1">
        <f>(B231/B233)^2</f>
        <v>2.3847080624999993E-4</v>
      </c>
    </row>
    <row r="236" spans="1:12" x14ac:dyDescent="0.25">
      <c r="A236" t="s">
        <v>68</v>
      </c>
      <c r="B236" s="1">
        <f>(B232/B234)^2</f>
        <v>2.1529600000000001E-5</v>
      </c>
    </row>
    <row r="237" spans="1:12" x14ac:dyDescent="0.25">
      <c r="J237"/>
      <c r="L237" s="2"/>
    </row>
    <row r="238" spans="1:12" x14ac:dyDescent="0.25">
      <c r="B238" t="s">
        <v>58</v>
      </c>
      <c r="C238" s="1">
        <f>3.1416*$B$16*SUM(C220:C223)</f>
        <v>1.7260769526441449E+22</v>
      </c>
      <c r="E238" s="1">
        <f>3.1416*$B$16*SUM(E220:E223)</f>
        <v>1.2880825817274852E+25</v>
      </c>
      <c r="G238" s="1">
        <f>3.1416*$B$16*SUM(G220:G223)</f>
        <v>2.5937917282516888E+25</v>
      </c>
    </row>
    <row r="239" spans="1:12" x14ac:dyDescent="0.25">
      <c r="B239" t="s">
        <v>60</v>
      </c>
      <c r="C239" s="1">
        <f>C238/$B$217</f>
        <v>2.8653335867266681E-2</v>
      </c>
      <c r="E239" s="1">
        <f>E238/$B$217</f>
        <v>21.382512976883884</v>
      </c>
      <c r="G239" s="1">
        <f>G238/$B$217</f>
        <v>43.057631611083814</v>
      </c>
    </row>
    <row r="240" spans="1:12" x14ac:dyDescent="0.25">
      <c r="B240" t="s">
        <v>70</v>
      </c>
      <c r="C240" s="12">
        <f>1000000*C239*$B$235</f>
        <v>6.8329841060191265</v>
      </c>
      <c r="D240" s="13"/>
      <c r="E240" s="14"/>
      <c r="F240" s="13"/>
      <c r="G240" s="14"/>
    </row>
    <row r="241" spans="1:7" x14ac:dyDescent="0.25">
      <c r="B241" t="s">
        <v>69</v>
      </c>
      <c r="C241" s="14"/>
      <c r="D241" s="13"/>
      <c r="E241" s="12">
        <f>1000000*E239*$B$236</f>
        <v>460.3569513871193</v>
      </c>
      <c r="F241" s="12"/>
      <c r="G241" s="12">
        <f>1000000*G239*$B$236</f>
        <v>927.01358553399007</v>
      </c>
    </row>
    <row r="242" spans="1:7" x14ac:dyDescent="0.25">
      <c r="A242" t="s">
        <v>33</v>
      </c>
      <c r="B242" t="s">
        <v>80</v>
      </c>
      <c r="C242" s="15">
        <f>C240/E241</f>
        <v>1.4842795542524987E-2</v>
      </c>
      <c r="D242" s="15"/>
      <c r="E242" s="15">
        <v>1</v>
      </c>
      <c r="F242" s="15"/>
      <c r="G242" s="15">
        <f>G241/E241</f>
        <v>2.013684343726688</v>
      </c>
    </row>
    <row r="243" spans="1:7" x14ac:dyDescent="0.25">
      <c r="C243" s="1"/>
      <c r="E243" s="1"/>
      <c r="G243" s="1"/>
    </row>
    <row r="244" spans="1:7" x14ac:dyDescent="0.25">
      <c r="B244" t="s">
        <v>51</v>
      </c>
      <c r="C244" s="1">
        <f>3.1416*$B$16*SUM(C224:C226)</f>
        <v>1.2342935780515791E+24</v>
      </c>
      <c r="E244" s="1">
        <f>3.1416*$B$16*SUM(E224:E226)</f>
        <v>6.5231557493635035E+25</v>
      </c>
      <c r="G244" s="1">
        <f>3.1416*$B$16*SUM(G224:G226)</f>
        <v>9.9377537835075661E+25</v>
      </c>
    </row>
    <row r="245" spans="1:7" x14ac:dyDescent="0.25">
      <c r="B245" t="s">
        <v>60</v>
      </c>
      <c r="C245" s="1">
        <f>C244/$B$217</f>
        <v>2.0489601229275882</v>
      </c>
      <c r="E245" s="1">
        <f>E244/$B$217</f>
        <v>108.28611801732244</v>
      </c>
      <c r="G245" s="1">
        <f>G244/$B$217</f>
        <v>164.96935231586266</v>
      </c>
    </row>
    <row r="246" spans="1:7" x14ac:dyDescent="0.25">
      <c r="B246" t="s">
        <v>61</v>
      </c>
      <c r="C246" s="12">
        <f>1000000*C245*B235</f>
        <v>488.6171724886409</v>
      </c>
      <c r="D246" s="13"/>
      <c r="E246" s="14"/>
      <c r="F246" s="13"/>
      <c r="G246" s="14"/>
    </row>
    <row r="247" spans="1:7" x14ac:dyDescent="0.25">
      <c r="B247" t="s">
        <v>69</v>
      </c>
      <c r="C247" s="14"/>
      <c r="D247" s="13"/>
      <c r="E247" s="12">
        <f>1000000*E245*$B$236</f>
        <v>2331.3568064657452</v>
      </c>
      <c r="F247" s="13"/>
      <c r="G247" s="12">
        <f>1000000*G245*B236</f>
        <v>3551.7241676195968</v>
      </c>
    </row>
    <row r="248" spans="1:7" x14ac:dyDescent="0.25">
      <c r="B248" t="s">
        <v>80</v>
      </c>
      <c r="C248" s="15">
        <f>C246/$E$247</f>
        <v>0.20958489542806935</v>
      </c>
      <c r="D248" s="15"/>
      <c r="E248" s="15">
        <f>E247/$E$247</f>
        <v>1</v>
      </c>
      <c r="F248" s="15"/>
      <c r="G248" s="15">
        <f>G247/$E$247</f>
        <v>1.5234579956913097</v>
      </c>
    </row>
    <row r="249" spans="1:7" x14ac:dyDescent="0.25">
      <c r="C249" s="1"/>
      <c r="D249" t="s">
        <v>33</v>
      </c>
      <c r="E249" s="1"/>
      <c r="G249" s="1"/>
    </row>
    <row r="250" spans="1:7" x14ac:dyDescent="0.25">
      <c r="B250" t="s">
        <v>54</v>
      </c>
      <c r="C250" s="1">
        <f>3.1416*$B$16*(SUM(C225:C228)+0.5*C229)</f>
        <v>4.3862410647002382E+24</v>
      </c>
      <c r="E250" s="1">
        <f>3.1416*$B$16*(SUM(E225:E228)+0.5*E229)</f>
        <v>9.9008087906009375E+25</v>
      </c>
      <c r="G250" s="1">
        <f>3.1416*$B$16*(SUM(G225:G228)+0.5*G229)</f>
        <v>1.3875434100893274E+26</v>
      </c>
    </row>
    <row r="251" spans="1:7" x14ac:dyDescent="0.25">
      <c r="B251" t="s">
        <v>60</v>
      </c>
      <c r="C251" s="1">
        <f>C250/$B$217</f>
        <v>7.281276667829081</v>
      </c>
      <c r="E251" s="1">
        <f>E250/$B$217</f>
        <v>164.3560556208655</v>
      </c>
      <c r="G251" s="1">
        <f>G250/$B$217</f>
        <v>230.33589144909155</v>
      </c>
    </row>
    <row r="252" spans="1:7" x14ac:dyDescent="0.25">
      <c r="B252" t="s">
        <v>70</v>
      </c>
      <c r="C252" s="12">
        <f>1000000*C251*$B$235</f>
        <v>1736.3719175065139</v>
      </c>
      <c r="D252" s="13"/>
      <c r="E252" s="14"/>
      <c r="F252" s="13"/>
      <c r="G252" s="14"/>
    </row>
    <row r="253" spans="1:7" x14ac:dyDescent="0.25">
      <c r="B253" t="s">
        <v>69</v>
      </c>
      <c r="C253" s="13"/>
      <c r="D253" s="13"/>
      <c r="E253" s="12">
        <f>1000000*E251*$B$236</f>
        <v>3538.520135094986</v>
      </c>
      <c r="F253" s="13"/>
      <c r="G253" s="12">
        <f>1000000*G251*$B$236</f>
        <v>4959.0396085423617</v>
      </c>
    </row>
    <row r="254" spans="1:7" x14ac:dyDescent="0.25">
      <c r="B254" t="s">
        <v>80</v>
      </c>
      <c r="C254" s="15">
        <f>C252/E253</f>
        <v>0.49070567672773852</v>
      </c>
      <c r="D254" s="15"/>
      <c r="E254" s="15">
        <v>1</v>
      </c>
      <c r="F254" s="15"/>
      <c r="G254" s="15">
        <f>G253/E253</f>
        <v>1.401444507651288</v>
      </c>
    </row>
    <row r="256" spans="1:7" x14ac:dyDescent="0.25">
      <c r="A256" t="s">
        <v>74</v>
      </c>
      <c r="B256" t="s">
        <v>71</v>
      </c>
      <c r="C256" s="1">
        <f>0.0000000567*B$10^4</f>
        <v>4855342.8011083631</v>
      </c>
      <c r="E256" s="1">
        <f>0.0000000567*B12^4</f>
        <v>64164532.32</v>
      </c>
      <c r="G256" s="1">
        <f>0.0000000567*B14^4</f>
        <v>93943291.769712001</v>
      </c>
    </row>
    <row r="257" spans="1:7" x14ac:dyDescent="0.25">
      <c r="B257" t="s">
        <v>72</v>
      </c>
      <c r="C257" s="12">
        <f>C256*B235</f>
        <v>1157.8575124004444</v>
      </c>
      <c r="D257" s="12"/>
      <c r="E257" s="12"/>
      <c r="F257" s="12"/>
      <c r="G257" s="12"/>
    </row>
    <row r="258" spans="1:7" x14ac:dyDescent="0.25">
      <c r="B258" t="s">
        <v>73</v>
      </c>
      <c r="C258" s="12"/>
      <c r="D258" s="12"/>
      <c r="E258" s="12">
        <f>E256*B236</f>
        <v>1381.436715036672</v>
      </c>
      <c r="F258" s="12"/>
      <c r="G258" s="12">
        <f>G256*B236</f>
        <v>2022.5614944851916</v>
      </c>
    </row>
    <row r="259" spans="1:7" x14ac:dyDescent="0.25">
      <c r="B259" t="s">
        <v>75</v>
      </c>
      <c r="C259" s="12">
        <f>0.25*0.71*C257</f>
        <v>205.51970845107888</v>
      </c>
      <c r="D259" s="12"/>
      <c r="E259" s="12">
        <f>0.25*0.71*E258</f>
        <v>245.20501691900927</v>
      </c>
      <c r="F259" s="12"/>
      <c r="G259" s="12">
        <f>0.25*0.71*G258</f>
        <v>359.0046652711215</v>
      </c>
    </row>
    <row r="260" spans="1:7" x14ac:dyDescent="0.25">
      <c r="B260" t="s">
        <v>77</v>
      </c>
      <c r="C260" s="12">
        <f>(C259/$B$263)^0.25</f>
        <v>245.36781982128625</v>
      </c>
      <c r="D260" s="12"/>
      <c r="E260" s="12">
        <f>(E259/$B$263)^0.25</f>
        <v>256.44047531885326</v>
      </c>
      <c r="F260" s="12"/>
      <c r="G260" s="12">
        <f>(G259/$B$263)^0.25</f>
        <v>282.08452285073855</v>
      </c>
    </row>
    <row r="261" spans="1:7" x14ac:dyDescent="0.25">
      <c r="B261" t="s">
        <v>78</v>
      </c>
      <c r="C261" s="12">
        <v>0</v>
      </c>
      <c r="D261" s="12"/>
      <c r="E261" s="12">
        <v>33</v>
      </c>
      <c r="F261" s="12"/>
      <c r="G261" s="12">
        <v>33</v>
      </c>
    </row>
    <row r="262" spans="1:7" x14ac:dyDescent="0.25">
      <c r="B262" t="s">
        <v>81</v>
      </c>
      <c r="C262" s="12">
        <f>C260+C261-273</f>
        <v>-27.632180178713753</v>
      </c>
      <c r="D262" s="13"/>
      <c r="E262" s="12">
        <f>E260+E261-273</f>
        <v>16.44047531885326</v>
      </c>
      <c r="F262" s="13"/>
      <c r="G262" s="12">
        <f>G260+G261-273</f>
        <v>42.084522850738551</v>
      </c>
    </row>
    <row r="263" spans="1:7" x14ac:dyDescent="0.25">
      <c r="A263" t="s">
        <v>76</v>
      </c>
      <c r="B263" s="1">
        <v>5.6699999999999998E-8</v>
      </c>
      <c r="E263" s="11" t="s">
        <v>79</v>
      </c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</dc:creator>
  <cp:lastModifiedBy>Vincent Gutschick</cp:lastModifiedBy>
  <dcterms:created xsi:type="dcterms:W3CDTF">2016-08-28T23:56:38Z</dcterms:created>
  <dcterms:modified xsi:type="dcterms:W3CDTF">2020-06-25T03:03:20Z</dcterms:modified>
</cp:coreProperties>
</file>